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727"/>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4575C85F-04FB-40E8-8BB1-1E7DEC264B74}" xr6:coauthVersionLast="43" xr6:coauthVersionMax="43" xr10:uidLastSave="{00000000-0000-0000-0000-000000000000}"/>
  <bookViews>
    <workbookView xWindow="-110" yWindow="-110" windowWidth="19420" windowHeight="10420" xr2:uid="{00000000-000D-0000-FFFF-FFFF00000000}"/>
  </bookViews>
  <sheets>
    <sheet name="2019_2020" sheetId="22" r:id="rId1"/>
    <sheet name="2018-2019" sheetId="13" r:id="rId2"/>
    <sheet name="2017-2018" sheetId="4" r:id="rId3"/>
    <sheet name="Cycle 1" sheetId="9" r:id="rId4"/>
    <sheet name="Cycle 2" sheetId="10" r:id="rId5"/>
    <sheet name="Cycle 3" sheetId="21" r:id="rId6"/>
    <sheet name="Cycles" sheetId="6" r:id="rId7"/>
    <sheet name="Liste Systèmes" sheetId="8" r:id="rId8"/>
    <sheet name="Tri_Semestre" sheetId="3" r:id="rId9"/>
    <sheet name="Programme_S3_S4" sheetId="2" r:id="rId10"/>
    <sheet name="TPxCompe" sheetId="5" r:id="rId11"/>
    <sheet name="Programme" sheetId="1" r:id="rId12"/>
    <sheet name="Rotation TP (2)" sheetId="20" r:id="rId13"/>
    <sheet name="Rotation TP" sheetId="11" r:id="rId14"/>
    <sheet name="ORAUX" sheetId="12" r:id="rId15"/>
    <sheet name="Table_Competences" sheetId="14" r:id="rId16"/>
    <sheet name="Table_Eleves" sheetId="15" r:id="rId17"/>
    <sheet name="Table_Eleves_Competences" sheetId="16" r:id="rId18"/>
    <sheet name="Table_DS" sheetId="17" r:id="rId19"/>
    <sheet name="Competences_SF_PCSI_PSI" sheetId="18" r:id="rId20"/>
    <sheet name="Competences_PCSI_PSI" sheetId="19" r:id="rId21"/>
  </sheets>
  <calcPr calcId="18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B3" i="22" l="1"/>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I26" i="22"/>
  <c r="H26" i="22"/>
  <c r="E26" i="22"/>
  <c r="C28" i="22"/>
  <c r="D28" i="22"/>
  <c r="C27" i="22"/>
  <c r="D27" i="22"/>
  <c r="C26" i="22"/>
  <c r="D26" i="22"/>
  <c r="C25" i="22"/>
  <c r="D25" i="22"/>
  <c r="I24" i="22"/>
  <c r="H24" i="22"/>
  <c r="E24" i="22"/>
  <c r="C24" i="22"/>
  <c r="D24" i="22"/>
  <c r="C23" i="22"/>
  <c r="D23" i="22"/>
  <c r="I22" i="22"/>
  <c r="H22" i="22"/>
  <c r="E22" i="22"/>
  <c r="C22" i="22"/>
  <c r="D22" i="22"/>
  <c r="C21" i="22"/>
  <c r="D21" i="22"/>
  <c r="I20" i="22"/>
  <c r="H20" i="22"/>
  <c r="E20" i="22"/>
  <c r="C20" i="22"/>
  <c r="D20" i="22"/>
  <c r="C19" i="22"/>
  <c r="D19" i="22"/>
  <c r="C18" i="22"/>
  <c r="D18" i="22"/>
  <c r="C17" i="22"/>
  <c r="D17" i="22"/>
  <c r="I16" i="22"/>
  <c r="H16" i="22"/>
  <c r="C16" i="22"/>
  <c r="D16" i="22"/>
  <c r="C15" i="22"/>
  <c r="D15" i="22"/>
  <c r="C14" i="22"/>
  <c r="D14" i="22"/>
  <c r="I13" i="22"/>
  <c r="H13" i="22"/>
  <c r="E13" i="22"/>
  <c r="C13" i="22"/>
  <c r="D13" i="22"/>
  <c r="C12" i="22"/>
  <c r="D12" i="22"/>
  <c r="I11" i="22"/>
  <c r="H11" i="22"/>
  <c r="E11" i="22"/>
  <c r="C11" i="22"/>
  <c r="D11" i="22"/>
  <c r="C10" i="22"/>
  <c r="D10" i="22"/>
  <c r="C9" i="22"/>
  <c r="D9" i="22"/>
  <c r="I8" i="22"/>
  <c r="H8" i="22"/>
  <c r="E8" i="22"/>
  <c r="C8" i="22"/>
  <c r="D8" i="22"/>
  <c r="C7" i="22"/>
  <c r="D7" i="22"/>
  <c r="C6" i="22"/>
  <c r="D6" i="22"/>
  <c r="I5" i="22"/>
  <c r="H5" i="22"/>
  <c r="E5" i="22"/>
  <c r="C5" i="22"/>
  <c r="D5" i="22"/>
  <c r="C4" i="22"/>
  <c r="D4" i="22"/>
  <c r="C3" i="22"/>
  <c r="D3" i="22"/>
  <c r="I2" i="22"/>
  <c r="H2" i="22"/>
  <c r="E2" i="22"/>
  <c r="C2" i="22"/>
  <c r="D2" i="22"/>
  <c r="G7" i="21"/>
  <c r="G6" i="21"/>
  <c r="A2" i="21"/>
  <c r="R10" i="21"/>
  <c r="R9" i="21"/>
  <c r="D42" i="3"/>
  <c r="D43" i="3"/>
  <c r="D46" i="3"/>
  <c r="D47" i="3"/>
  <c r="I22" i="13"/>
  <c r="B47" i="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8" i="13"/>
  <c r="B63" i="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4" i="13"/>
  <c r="B53" i="3"/>
  <c r="H24" i="13"/>
  <c r="E24" i="13"/>
  <c r="D32" i="3"/>
  <c r="D33" i="3"/>
  <c r="D34" i="3"/>
  <c r="D40" i="3"/>
  <c r="I20" i="13"/>
  <c r="B40" i="3"/>
  <c r="H20" i="13"/>
  <c r="I16" i="1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<sst xmlns="http://schemas.openxmlformats.org/spreadsheetml/2006/main" count="4714" uniqueCount="1253">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</sst>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8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emf"/><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emf"/><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emf"/><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emf"/><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emf"/><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emf"/><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emf"/><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emf"/><Relationship Id="rId8" Type="http://schemas.openxmlformats.org/officeDocument/2006/relationships/image" Target="../media/image8.png"/><Relationship Id="rId51" Type="http://schemas.openxmlformats.org/officeDocument/2006/relationships/image" Target="../media/image51.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18.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60.png"/><Relationship Id="rId5" Type="http://schemas.openxmlformats.org/officeDocument/2006/relationships/image" Target="../media/image20.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66FB5ED9-ED1A-4212-A9A6-3D26B840AF45}"/>
            </a:ext>
          </a:extLst>
        </xdr:cNvPr>
        <xdr:cNvPicPr>
          <a:picLocks noChangeAspect="1"/>
        </xdr:cNvPicPr>
      </xdr:nvPicPr>
      <xdr:blipFill rotWithShape="1">
        <a:blip xmlns:r="http://schemas.openxmlformats.org/officeDocument/2006/relationships" r:embed="rId8"/>
        <a:srcRect r="64584"/>
        <a:stretch/>
      </xdr:blipFill>
      <xdr:spPr>
        <a:xfrm>
          <a:off x="15989070" y="20674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9"/>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10"/>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1"/>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2"/>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3"/>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4"/>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2"/>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1"/>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20"/>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1"/>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2"/>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6" name="Image 35">
          <a:extLst>
            <a:ext uri="{FF2B5EF4-FFF2-40B4-BE49-F238E27FC236}">
              <a16:creationId xmlns:a16="http://schemas.microsoft.com/office/drawing/2014/main" id="{B79B2A00-47D9-4FC6-B442-9CA388079A2F}"/>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105929" y="1584138"/>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2"/>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6"/>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7"/>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8"/>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9"/>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30"/>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2"/>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3"/>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4"/>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5"/>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7"/>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8"/>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9"/>
        <a:stretch>
          <a:fillRect/>
        </a:stretch>
      </xdr:blipFill>
      <xdr:spPr>
        <a:xfrm>
          <a:off x="14696017" y="6369049"/>
          <a:ext cx="824451" cy="788518"/>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40"/>
        <a:stretch>
          <a:fillRect/>
        </a:stretch>
      </xdr:blipFill>
      <xdr:spPr>
        <a:xfrm>
          <a:off x="13948833" y="7171031"/>
          <a:ext cx="611717" cy="501885"/>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41"/>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3"/>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4"/>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5"/>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7"/>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50"/>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51"/>
        <a:stretch>
          <a:fillRect/>
        </a:stretch>
      </xdr:blipFill>
      <xdr:spPr>
        <a:xfrm>
          <a:off x="14475884" y="1004318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tabSelected="1" zoomScale="60" zoomScaleNormal="60" workbookViewId="0">
      <pane xSplit="4" ySplit="1" topLeftCell="E2" activePane="bottomRight" state="frozenSplit"/>
      <selection pane="topRight" activeCell="J1" sqref="J1"/>
      <selection pane="bottomLeft" activeCell="A6" sqref="A6"/>
      <selection pane="bottomRight" activeCell="H2" sqref="H2:H4"/>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43710</v>
      </c>
      <c r="C2" s="307">
        <f>B2+6</f>
        <v>43716</v>
      </c>
      <c r="D2" s="510" t="str">
        <f>CONCATENATE(TEXT(B2,"JJ/MM/AA"),CHAR(10),"au",CHAR(10),TEXT(C2,"JJ/MM/AA"))</f>
        <v>02/09/19
au
08/09/19</v>
      </c>
      <c r="E2" s="626" t="str">
        <f>Tri_Semestre!A1</f>
        <v>Cycle 1 : Modéliser le comportement linéaire et non linéaire des systèmes.</v>
      </c>
      <c r="F2" s="628" t="s">
        <v>672</v>
      </c>
      <c r="G2" s="630" t="s">
        <v>643</v>
      </c>
      <c r="H2" s="632" t="str">
        <f>Tri_Semestre!B7</f>
        <v>Mod2.C1, Mod2.C8, Mod3.C1</v>
      </c>
      <c r="I2" s="632" t="str">
        <f>Tri_Semestre!D7</f>
        <v>Mod2.C1.SF4, Mod2.C1.SF5, Mod2.C1.SF6, Mod2.C8.SF1, Mod3.C1.SF1</v>
      </c>
      <c r="J2" s="511" t="s">
        <v>939</v>
      </c>
      <c r="K2" s="512" t="s">
        <v>1144</v>
      </c>
      <c r="L2" s="523" t="s">
        <v>941</v>
      </c>
      <c r="M2" s="522"/>
      <c r="N2" s="522"/>
      <c r="O2" s="523" t="s">
        <v>1143</v>
      </c>
      <c r="P2" s="514"/>
      <c r="Q2" s="618"/>
      <c r="R2" s="515" t="s">
        <v>824</v>
      </c>
      <c r="S2" s="515"/>
      <c r="T2" s="548"/>
    </row>
    <row r="3" spans="1:20" ht="51.75" customHeight="1" x14ac:dyDescent="0.35">
      <c r="A3" s="314">
        <f t="shared" ref="A3:A8" si="0">A2+1</f>
        <v>1</v>
      </c>
      <c r="B3" s="315">
        <f>B2+7</f>
        <v>43717</v>
      </c>
      <c r="C3" s="316">
        <f>B3+6</f>
        <v>43723</v>
      </c>
      <c r="D3" s="317" t="str">
        <f t="shared" ref="D3:D45" si="1">CONCATENATE(TEXT(B3,"JJ/MM/AA"),CHAR(10),"au",CHAR(10),TEXT(C3,"JJ/MM/AA"))</f>
        <v>09/09/19
au
15/09/19</v>
      </c>
      <c r="E3" s="627"/>
      <c r="F3" s="628"/>
      <c r="G3" s="630"/>
      <c r="H3" s="633"/>
      <c r="I3" s="633"/>
      <c r="J3" s="647" t="s">
        <v>940</v>
      </c>
      <c r="K3" s="498" t="s">
        <v>714</v>
      </c>
      <c r="L3" s="572" t="s">
        <v>1170</v>
      </c>
      <c r="M3" s="521" t="s">
        <v>954</v>
      </c>
      <c r="N3" s="521" t="s">
        <v>1164</v>
      </c>
      <c r="O3" s="521" t="s">
        <v>1169</v>
      </c>
      <c r="P3" s="619"/>
      <c r="Q3" s="619"/>
      <c r="R3" s="320"/>
      <c r="S3" s="320"/>
      <c r="T3" s="549"/>
    </row>
    <row r="4" spans="1:20" ht="48" customHeight="1" thickBot="1" x14ac:dyDescent="0.4">
      <c r="A4" s="314">
        <f t="shared" si="0"/>
        <v>2</v>
      </c>
      <c r="B4" s="315">
        <f t="shared" ref="B4:B45" si="2">B3+7</f>
        <v>43724</v>
      </c>
      <c r="C4" s="316">
        <f t="shared" ref="C4:C45" si="3">B4+6</f>
        <v>43730</v>
      </c>
      <c r="D4" s="322" t="str">
        <f t="shared" si="1"/>
        <v>16/09/19
au
22/09/19</v>
      </c>
      <c r="E4" s="627"/>
      <c r="F4" s="629"/>
      <c r="G4" s="631"/>
      <c r="H4" s="634"/>
      <c r="I4" s="634"/>
      <c r="J4" s="648"/>
      <c r="K4" s="497"/>
      <c r="L4" s="524" t="s">
        <v>1166</v>
      </c>
      <c r="M4" s="571" t="s">
        <v>1165</v>
      </c>
      <c r="N4" s="524" t="s">
        <v>1167</v>
      </c>
      <c r="O4" s="524" t="s">
        <v>675</v>
      </c>
      <c r="P4" s="524" t="s">
        <v>1145</v>
      </c>
      <c r="Q4" s="622">
        <v>1</v>
      </c>
      <c r="R4" s="324"/>
      <c r="S4" s="324"/>
      <c r="T4" s="550"/>
    </row>
    <row r="5" spans="1:20" ht="65" x14ac:dyDescent="0.35">
      <c r="A5" s="314">
        <f t="shared" si="0"/>
        <v>3</v>
      </c>
      <c r="B5" s="315">
        <f t="shared" si="2"/>
        <v>43731</v>
      </c>
      <c r="C5" s="316">
        <f t="shared" si="3"/>
        <v>43737</v>
      </c>
      <c r="D5" s="326" t="str">
        <f t="shared" si="1"/>
        <v>23/09/19
au
29/09/19</v>
      </c>
      <c r="E5" s="635" t="str">
        <f>Tri_Semestre!A8</f>
        <v xml:space="preserve">Cycle 2 : Prévoir les performances des systèmes asservis. </v>
      </c>
      <c r="F5" s="638" t="s">
        <v>663</v>
      </c>
      <c r="G5" s="641" t="s">
        <v>628</v>
      </c>
      <c r="H5" s="644" t="str">
        <f>Tri_Semestre!B16</f>
        <v>Mod3.C2, Res2.C4, Res2.C5, Res2.C6, Res2.C7, Res2.C10, Res2.C11</v>
      </c>
      <c r="I5" s="644" t="str">
        <f>Tri_Semestre!D16</f>
        <v>Mod3.C2.SF1, , Res2.C5.SF1, Res2.C6.SF1, Res2.C7.SF1, Res2.C10.SF1, Res2.C11.SF1</v>
      </c>
      <c r="J5" s="449" t="s">
        <v>1172</v>
      </c>
      <c r="K5" s="624" t="s">
        <v>1224</v>
      </c>
      <c r="L5" s="623" t="s">
        <v>829</v>
      </c>
      <c r="M5" s="449" t="s">
        <v>942</v>
      </c>
      <c r="N5" s="449"/>
      <c r="O5" s="328" t="s">
        <v>847</v>
      </c>
      <c r="P5" s="574" t="s">
        <v>1146</v>
      </c>
      <c r="Q5" s="623">
        <v>2</v>
      </c>
      <c r="R5" s="329"/>
      <c r="S5" s="329"/>
      <c r="T5" s="551"/>
    </row>
    <row r="6" spans="1:20" ht="65" x14ac:dyDescent="0.35">
      <c r="A6" s="314">
        <f t="shared" si="0"/>
        <v>4</v>
      </c>
      <c r="B6" s="315">
        <f t="shared" si="2"/>
        <v>43738</v>
      </c>
      <c r="C6" s="316">
        <f t="shared" si="3"/>
        <v>43744</v>
      </c>
      <c r="D6" s="331" t="str">
        <f t="shared" si="1"/>
        <v>30/09/19
au
06/10/19</v>
      </c>
      <c r="E6" s="636"/>
      <c r="F6" s="639"/>
      <c r="G6" s="642"/>
      <c r="H6" s="645"/>
      <c r="I6" s="645"/>
      <c r="J6" s="620" t="s">
        <v>648</v>
      </c>
      <c r="K6" s="625"/>
      <c r="L6" s="620" t="s">
        <v>622</v>
      </c>
      <c r="M6" s="525" t="s">
        <v>943</v>
      </c>
      <c r="N6" s="525"/>
      <c r="O6" s="525" t="s">
        <v>1168</v>
      </c>
      <c r="P6" s="620"/>
      <c r="Q6" s="620">
        <v>3</v>
      </c>
      <c r="R6" s="333"/>
      <c r="S6" s="448"/>
      <c r="T6" s="545" t="s">
        <v>1160</v>
      </c>
    </row>
    <row r="7" spans="1:20" ht="39.5" thickBot="1" x14ac:dyDescent="0.4">
      <c r="A7" s="314">
        <f t="shared" si="0"/>
        <v>5</v>
      </c>
      <c r="B7" s="315">
        <f t="shared" si="2"/>
        <v>43745</v>
      </c>
      <c r="C7" s="316">
        <f t="shared" si="3"/>
        <v>43751</v>
      </c>
      <c r="D7" s="335" t="str">
        <f t="shared" si="1"/>
        <v>07/10/19
au
13/10/19</v>
      </c>
      <c r="E7" s="637"/>
      <c r="F7" s="640"/>
      <c r="G7" s="643"/>
      <c r="H7" s="646"/>
      <c r="I7" s="646"/>
      <c r="J7" s="573" t="s">
        <v>1171</v>
      </c>
      <c r="K7" s="621"/>
      <c r="L7" s="621" t="s">
        <v>728</v>
      </c>
      <c r="M7" s="526" t="s">
        <v>944</v>
      </c>
      <c r="N7" s="526"/>
      <c r="O7" s="621"/>
      <c r="P7" s="526" t="s">
        <v>1147</v>
      </c>
      <c r="Q7" s="621">
        <v>4</v>
      </c>
      <c r="R7" s="337"/>
      <c r="S7" s="445"/>
      <c r="T7" s="545"/>
    </row>
    <row r="8" spans="1:20" ht="65.5" thickBot="1" x14ac:dyDescent="0.4">
      <c r="A8" s="314">
        <f t="shared" si="0"/>
        <v>6</v>
      </c>
      <c r="B8" s="315">
        <f t="shared" si="2"/>
        <v>43752</v>
      </c>
      <c r="C8" s="316">
        <f t="shared" si="3"/>
        <v>43758</v>
      </c>
      <c r="D8" s="338" t="str">
        <f t="shared" si="1"/>
        <v>14/10/19
au
20/10/19</v>
      </c>
      <c r="E8" s="339" t="str">
        <f>Tri_Semestre!A17</f>
        <v xml:space="preserve">Cycle 3 : Concevoir la partie commande des systèmes asservis afin de valider leurs performances. </v>
      </c>
      <c r="F8" s="651" t="s">
        <v>665</v>
      </c>
      <c r="G8" s="339" t="s">
        <v>629</v>
      </c>
      <c r="H8" s="340" t="str">
        <f>Tri_Semestre!B20</f>
        <v>Res1.C4, Con.C2</v>
      </c>
      <c r="I8" s="340" t="str">
        <f>Tri_Semestre!D20</f>
        <v>Res1.C4.SF1, Con.C2.SF1</v>
      </c>
      <c r="J8" s="527" t="s">
        <v>649</v>
      </c>
      <c r="K8" s="339"/>
      <c r="L8" s="339"/>
      <c r="M8" s="527" t="s">
        <v>945</v>
      </c>
      <c r="N8" s="527"/>
      <c r="O8" s="339"/>
      <c r="P8" s="527" t="s">
        <v>1148</v>
      </c>
      <c r="Q8" s="339">
        <v>5</v>
      </c>
      <c r="R8" s="341"/>
      <c r="S8" s="341"/>
      <c r="T8" s="552" t="s">
        <v>1158</v>
      </c>
    </row>
    <row r="9" spans="1:20" ht="19.5" customHeight="1" x14ac:dyDescent="0.35">
      <c r="A9" s="314"/>
      <c r="B9" s="315">
        <f t="shared" si="2"/>
        <v>43759</v>
      </c>
      <c r="C9" s="315">
        <f t="shared" si="3"/>
        <v>43765</v>
      </c>
      <c r="D9" s="343" t="str">
        <f>CONCATENATE(TEXT(B9,"JJ/MM/AA")," au ",TEXT(C9,"JJ/MM/AA"))</f>
        <v>21/10/19 au 27/10/19</v>
      </c>
      <c r="E9" s="654" t="s">
        <v>610</v>
      </c>
      <c r="F9" s="652"/>
      <c r="G9" s="656" t="s">
        <v>610</v>
      </c>
      <c r="H9" s="657"/>
      <c r="I9" s="657"/>
      <c r="J9" s="657"/>
      <c r="K9" s="657"/>
      <c r="L9" s="657"/>
      <c r="M9" s="657"/>
      <c r="N9" s="657"/>
      <c r="O9" s="657"/>
      <c r="P9" s="657"/>
      <c r="Q9" s="657"/>
      <c r="R9" s="657"/>
      <c r="S9" s="657"/>
      <c r="T9" s="658"/>
    </row>
    <row r="10" spans="1:20" ht="19.5" customHeight="1" thickBot="1" x14ac:dyDescent="0.4">
      <c r="A10" s="314"/>
      <c r="B10" s="315">
        <f t="shared" si="2"/>
        <v>43766</v>
      </c>
      <c r="C10" s="315">
        <f t="shared" si="3"/>
        <v>43772</v>
      </c>
      <c r="D10" s="344" t="str">
        <f>CONCATENATE(TEXT(B10,"JJ/MM/AA")," au ",TEXT(C10,"JJ/MM/AA"))</f>
        <v>28/10/19 au 03/11/19</v>
      </c>
      <c r="E10" s="655"/>
      <c r="F10" s="652"/>
      <c r="G10" s="659"/>
      <c r="H10" s="660"/>
      <c r="I10" s="660"/>
      <c r="J10" s="660"/>
      <c r="K10" s="660"/>
      <c r="L10" s="660"/>
      <c r="M10" s="660"/>
      <c r="N10" s="660"/>
      <c r="O10" s="660"/>
      <c r="P10" s="660"/>
      <c r="Q10" s="660"/>
      <c r="R10" s="660"/>
      <c r="S10" s="660"/>
      <c r="T10" s="661"/>
    </row>
    <row r="11" spans="1:20" ht="38.25" customHeight="1" x14ac:dyDescent="0.35">
      <c r="A11" s="314">
        <f>A8+1</f>
        <v>7</v>
      </c>
      <c r="B11" s="315">
        <f t="shared" si="2"/>
        <v>43773</v>
      </c>
      <c r="C11" s="316">
        <f t="shared" si="3"/>
        <v>43779</v>
      </c>
      <c r="D11" s="345" t="str">
        <f t="shared" si="1"/>
        <v>04/11/19
au
10/11/19</v>
      </c>
      <c r="E11" s="662" t="str">
        <f>Tri_Semestre!A17</f>
        <v xml:space="preserve">Cycle 3 : Concevoir la partie commande des systèmes asservis afin de valider leurs performances. </v>
      </c>
      <c r="F11" s="652"/>
      <c r="G11" s="664" t="s">
        <v>629</v>
      </c>
      <c r="H11" s="666" t="str">
        <f>Tri_Semestre!B20</f>
        <v>Res1.C4, Con.C2</v>
      </c>
      <c r="I11" s="666" t="str">
        <f>Tri_Semestre!D20</f>
        <v>Res1.C4.SF1, Con.C2.SF1</v>
      </c>
      <c r="J11" s="664"/>
      <c r="K11" s="664"/>
      <c r="L11" s="616" t="s">
        <v>623</v>
      </c>
      <c r="M11" s="450" t="s">
        <v>946</v>
      </c>
      <c r="N11" s="450"/>
      <c r="O11" s="616"/>
      <c r="P11" s="616"/>
      <c r="Q11" s="616">
        <v>6</v>
      </c>
      <c r="R11" s="347"/>
      <c r="S11" s="447"/>
      <c r="T11" s="553" t="s">
        <v>1160</v>
      </c>
    </row>
    <row r="12" spans="1:20" ht="39.5" thickBot="1" x14ac:dyDescent="0.4">
      <c r="A12" s="314">
        <f t="shared" ref="A12:A17" si="4">A11+1</f>
        <v>8</v>
      </c>
      <c r="B12" s="315">
        <f t="shared" si="2"/>
        <v>43780</v>
      </c>
      <c r="C12" s="316">
        <f t="shared" si="3"/>
        <v>43786</v>
      </c>
      <c r="D12" s="349" t="str">
        <f t="shared" si="1"/>
        <v>11/11/19
au
17/11/19</v>
      </c>
      <c r="E12" s="663"/>
      <c r="F12" s="653"/>
      <c r="G12" s="665"/>
      <c r="H12" s="667"/>
      <c r="I12" s="667"/>
      <c r="J12" s="665"/>
      <c r="K12" s="665"/>
      <c r="L12" s="617" t="s">
        <v>624</v>
      </c>
      <c r="M12" s="528" t="s">
        <v>947</v>
      </c>
      <c r="N12" s="528"/>
      <c r="O12" s="617"/>
      <c r="P12" s="544" t="s">
        <v>1149</v>
      </c>
      <c r="Q12" s="617">
        <v>7</v>
      </c>
      <c r="R12" s="351"/>
      <c r="S12" s="351"/>
      <c r="T12" s="554"/>
    </row>
    <row r="13" spans="1:20" ht="52" customHeight="1" x14ac:dyDescent="0.35">
      <c r="A13" s="314">
        <f t="shared" si="4"/>
        <v>9</v>
      </c>
      <c r="B13" s="315">
        <f t="shared" si="2"/>
        <v>43787</v>
      </c>
      <c r="C13" s="316">
        <f t="shared" si="3"/>
        <v>43793</v>
      </c>
      <c r="D13" s="353" t="str">
        <f t="shared" si="1"/>
        <v>18/11/19
au
24/11/19</v>
      </c>
      <c r="E13" s="676" t="str">
        <f>Tri_Semestre!A21</f>
        <v>Cycle 4 : Modéliser le comportement des systèmes mécaniques dans le but d'établir une loi de comportement ou de déterminer des actions mécaniques en utilisant le PFD</v>
      </c>
      <c r="F13" s="679" t="s">
        <v>667</v>
      </c>
      <c r="G13" s="682" t="s">
        <v>630</v>
      </c>
      <c r="H13" s="683" t="str">
        <f>Tri_Semestre!B29</f>
        <v>Mod2.C13, Mod2.C14, Mod2.C15, Mod2.C16, Mod2.C17, Res1.C1, Res1.C2</v>
      </c>
      <c r="I13" s="683" t="str">
        <f>Tri_Semestre!D29</f>
        <v>, , , , Mod2.C17.SF1, Res1.C1.SF1, Res1.C2.SF1</v>
      </c>
      <c r="J13" s="649" t="s">
        <v>1225</v>
      </c>
      <c r="K13" s="577" t="s">
        <v>857</v>
      </c>
      <c r="L13" s="444" t="s">
        <v>848</v>
      </c>
      <c r="M13" s="444" t="s">
        <v>948</v>
      </c>
      <c r="N13" s="444"/>
      <c r="O13" s="444" t="s">
        <v>859</v>
      </c>
      <c r="P13" s="543" t="s">
        <v>1150</v>
      </c>
      <c r="Q13" s="613">
        <v>8</v>
      </c>
      <c r="R13" s="355"/>
      <c r="S13" s="355"/>
      <c r="T13" s="555"/>
    </row>
    <row r="14" spans="1:20" ht="39" x14ac:dyDescent="0.35">
      <c r="A14" s="314">
        <f t="shared" si="4"/>
        <v>10</v>
      </c>
      <c r="B14" s="315">
        <f t="shared" si="2"/>
        <v>43794</v>
      </c>
      <c r="C14" s="316">
        <f t="shared" si="3"/>
        <v>43800</v>
      </c>
      <c r="D14" s="357" t="str">
        <f t="shared" si="1"/>
        <v>25/11/19
au
01/12/19</v>
      </c>
      <c r="E14" s="677"/>
      <c r="F14" s="680"/>
      <c r="G14" s="680"/>
      <c r="H14" s="684"/>
      <c r="I14" s="684"/>
      <c r="J14" s="650"/>
      <c r="K14" s="576"/>
      <c r="L14" s="443" t="s">
        <v>861</v>
      </c>
      <c r="M14" s="443" t="s">
        <v>949</v>
      </c>
      <c r="N14" s="443"/>
      <c r="O14" s="443" t="s">
        <v>860</v>
      </c>
      <c r="P14" s="541"/>
      <c r="Q14" s="614">
        <v>9</v>
      </c>
      <c r="R14" s="360"/>
      <c r="S14" s="360"/>
      <c r="T14" s="556"/>
    </row>
    <row r="15" spans="1:20" ht="52.5" thickBot="1" x14ac:dyDescent="0.4">
      <c r="A15" s="314">
        <f t="shared" si="4"/>
        <v>11</v>
      </c>
      <c r="B15" s="315">
        <f t="shared" si="2"/>
        <v>43801</v>
      </c>
      <c r="C15" s="316">
        <f t="shared" si="3"/>
        <v>43807</v>
      </c>
      <c r="D15" s="362" t="str">
        <f t="shared" si="1"/>
        <v>02/12/19
au
08/12/19</v>
      </c>
      <c r="E15" s="678"/>
      <c r="F15" s="681"/>
      <c r="G15" s="681"/>
      <c r="H15" s="685"/>
      <c r="I15" s="685"/>
      <c r="J15" s="575" t="s">
        <v>1226</v>
      </c>
      <c r="K15" s="575"/>
      <c r="L15" s="442" t="s">
        <v>625</v>
      </c>
      <c r="M15" s="591" t="s">
        <v>950</v>
      </c>
      <c r="N15" s="442" t="s">
        <v>867</v>
      </c>
      <c r="O15" s="442"/>
      <c r="P15" s="542" t="s">
        <v>1151</v>
      </c>
      <c r="Q15" s="615">
        <v>10</v>
      </c>
      <c r="R15" s="365"/>
      <c r="S15" s="365"/>
      <c r="T15" s="557"/>
    </row>
    <row r="16" spans="1:20" ht="39" customHeight="1" x14ac:dyDescent="0.35">
      <c r="A16" s="314">
        <f t="shared" si="4"/>
        <v>12</v>
      </c>
      <c r="B16" s="315">
        <f t="shared" si="2"/>
        <v>43808</v>
      </c>
      <c r="C16" s="316">
        <f t="shared" si="3"/>
        <v>43814</v>
      </c>
      <c r="D16" s="367" t="str">
        <f t="shared" si="1"/>
        <v>09/12/19
au
15/12/19</v>
      </c>
      <c r="E16" s="578" t="s">
        <v>1228</v>
      </c>
      <c r="F16" s="668"/>
      <c r="G16" s="670" t="s">
        <v>668</v>
      </c>
      <c r="H16" s="672" t="str">
        <f>Tri_Semestre!B47</f>
        <v>Res1.C3, Res2.C22, Res2.C23, Res2.C24, Res2.C25</v>
      </c>
      <c r="I16" s="674" t="str">
        <f>Tri_Semestre!D47</f>
        <v>Res1.C3.SF1, Res2.C22.SF1, Res2.C22.SF2, , Res2.C25.SF1</v>
      </c>
      <c r="J16" s="578" t="s">
        <v>1222</v>
      </c>
      <c r="K16" s="454" t="s">
        <v>858</v>
      </c>
      <c r="L16" s="453" t="s">
        <v>869</v>
      </c>
      <c r="M16" s="453"/>
      <c r="N16" s="453"/>
      <c r="O16" s="453"/>
      <c r="P16" s="369"/>
      <c r="Q16" s="368">
        <v>11</v>
      </c>
      <c r="R16" s="370"/>
      <c r="S16" s="370"/>
      <c r="T16" s="546"/>
    </row>
    <row r="17" spans="1:20" ht="39.5" thickBot="1" x14ac:dyDescent="0.4">
      <c r="A17" s="314">
        <f t="shared" si="4"/>
        <v>13</v>
      </c>
      <c r="B17" s="315">
        <f t="shared" si="2"/>
        <v>43815</v>
      </c>
      <c r="C17" s="316">
        <f t="shared" si="3"/>
        <v>43821</v>
      </c>
      <c r="D17" s="372" t="str">
        <f t="shared" si="1"/>
        <v>16/12/19
au
22/12/19</v>
      </c>
      <c r="E17" s="579" t="s">
        <v>1229</v>
      </c>
      <c r="F17" s="669"/>
      <c r="G17" s="671"/>
      <c r="H17" s="673"/>
      <c r="I17" s="675"/>
      <c r="J17" s="579" t="s">
        <v>1227</v>
      </c>
      <c r="K17" s="580" t="s">
        <v>897</v>
      </c>
      <c r="L17" s="452" t="s">
        <v>864</v>
      </c>
      <c r="M17" s="452"/>
      <c r="N17" s="452"/>
      <c r="O17" s="452"/>
      <c r="P17" s="540" t="s">
        <v>1223</v>
      </c>
      <c r="Q17" s="373"/>
      <c r="R17" s="375"/>
      <c r="S17" s="375"/>
      <c r="T17" s="569" t="s">
        <v>1158</v>
      </c>
    </row>
    <row r="18" spans="1:20" ht="21" x14ac:dyDescent="0.35">
      <c r="A18" s="314"/>
      <c r="B18" s="315">
        <f t="shared" si="2"/>
        <v>43822</v>
      </c>
      <c r="C18" s="315">
        <f t="shared" si="3"/>
        <v>43828</v>
      </c>
      <c r="D18" s="343" t="str">
        <f>CONCATENATE(TEXT(B18,"JJ/MM/AA")," au ",TEXT(C18,"JJ/MM/AA"))</f>
        <v>23/12/19 au 29/12/19</v>
      </c>
      <c r="E18" s="686" t="s">
        <v>611</v>
      </c>
      <c r="F18" s="686"/>
      <c r="G18" s="686"/>
      <c r="H18" s="686"/>
      <c r="I18" s="686"/>
      <c r="J18" s="686"/>
      <c r="K18" s="686"/>
      <c r="L18" s="686"/>
      <c r="M18" s="686"/>
      <c r="N18" s="686"/>
      <c r="O18" s="686"/>
      <c r="P18" s="686"/>
      <c r="Q18" s="686"/>
      <c r="R18" s="687"/>
      <c r="S18" s="687"/>
      <c r="T18" s="688"/>
    </row>
    <row r="19" spans="1:20" ht="21.5" thickBot="1" x14ac:dyDescent="0.4">
      <c r="A19" s="586"/>
      <c r="B19" s="587">
        <f t="shared" si="2"/>
        <v>43829</v>
      </c>
      <c r="C19" s="587">
        <f t="shared" si="3"/>
        <v>43835</v>
      </c>
      <c r="D19" s="344" t="str">
        <f>CONCATENATE(TEXT(B19,"JJ/MM/AA")," au ",TEXT(C19,"JJ/MM/AA"))</f>
        <v>30/12/19 au 05/01/20</v>
      </c>
      <c r="E19" s="689"/>
      <c r="F19" s="689"/>
      <c r="G19" s="689"/>
      <c r="H19" s="689"/>
      <c r="I19" s="689"/>
      <c r="J19" s="689"/>
      <c r="K19" s="689"/>
      <c r="L19" s="689"/>
      <c r="M19" s="689"/>
      <c r="N19" s="689"/>
      <c r="O19" s="689"/>
      <c r="P19" s="689"/>
      <c r="Q19" s="689"/>
      <c r="R19" s="690"/>
      <c r="S19" s="690"/>
      <c r="T19" s="691"/>
    </row>
    <row r="20" spans="1:20" ht="71.5" customHeight="1" x14ac:dyDescent="0.35">
      <c r="A20" s="536">
        <f>A17+1</f>
        <v>14</v>
      </c>
      <c r="B20" s="588">
        <f t="shared" si="2"/>
        <v>43836</v>
      </c>
      <c r="C20" s="589">
        <f t="shared" si="3"/>
        <v>43842</v>
      </c>
      <c r="D20" s="376" t="str">
        <f t="shared" si="1"/>
        <v>06/01/20
au
12/01/20</v>
      </c>
      <c r="E20" s="700" t="str">
        <f>Tri_Semestre!A31</f>
        <v>Cycle 5 : Modéliser le comportement des systèmes mécaniques dans le but d'établir une loi de comportement en utilisant les méthodes énergétiques.</v>
      </c>
      <c r="F20" s="706" t="s">
        <v>1230</v>
      </c>
      <c r="G20" s="702" t="s">
        <v>631</v>
      </c>
      <c r="H20" s="704" t="str">
        <f>Tri_Semestre!B40</f>
        <v xml:space="preserve">Mod2.C18, Res1.C1, Res1.C3, Mod1.C4, Mod1.C5, Mod1.C6, , </v>
      </c>
      <c r="I20" s="704" t="str">
        <f>Tri_Semestre!D40</f>
        <v>Mod2.C18.SF1, Res1.C1.SF1, Res1.C3.SF1, Mod1.C4.SF1, Mod1.C5.SF1, Mod1.C6.SF1, Mod1.C5.SF2, Mod1.C5.SF3</v>
      </c>
      <c r="J20" s="457" t="s">
        <v>1232</v>
      </c>
      <c r="K20" s="702"/>
      <c r="L20" s="457" t="s">
        <v>1236</v>
      </c>
      <c r="M20" s="457"/>
      <c r="N20" s="457"/>
      <c r="O20" s="481"/>
      <c r="P20" s="377"/>
      <c r="Q20" s="377">
        <v>12</v>
      </c>
      <c r="R20" s="378"/>
      <c r="S20" s="378"/>
      <c r="T20" s="558" t="s">
        <v>1161</v>
      </c>
    </row>
    <row r="21" spans="1:20" ht="71.5" customHeight="1" thickBot="1" x14ac:dyDescent="0.4">
      <c r="A21" s="431">
        <f>A20+1</f>
        <v>15</v>
      </c>
      <c r="B21" s="432">
        <f>B20+7</f>
        <v>43843</v>
      </c>
      <c r="C21" s="590">
        <f t="shared" si="3"/>
        <v>43849</v>
      </c>
      <c r="D21" s="385" t="str">
        <f t="shared" si="1"/>
        <v>13/01/20
au
19/01/20</v>
      </c>
      <c r="E21" s="701"/>
      <c r="F21" s="707"/>
      <c r="G21" s="703"/>
      <c r="H21" s="705"/>
      <c r="I21" s="705"/>
      <c r="J21" s="458" t="s">
        <v>1233</v>
      </c>
      <c r="K21" s="703"/>
      <c r="L21" s="458" t="s">
        <v>1237</v>
      </c>
      <c r="M21" s="458"/>
      <c r="N21" s="458"/>
      <c r="O21" s="458"/>
      <c r="P21" s="539" t="s">
        <v>1152</v>
      </c>
      <c r="Q21" s="386">
        <v>13</v>
      </c>
      <c r="R21" s="388"/>
      <c r="S21" s="388"/>
      <c r="T21" s="559"/>
    </row>
    <row r="22" spans="1:20" ht="76.5" customHeight="1" x14ac:dyDescent="0.35">
      <c r="A22" s="536">
        <f>A21+1</f>
        <v>16</v>
      </c>
      <c r="B22" s="588">
        <f t="shared" si="2"/>
        <v>43850</v>
      </c>
      <c r="C22" s="589">
        <f t="shared" si="3"/>
        <v>43856</v>
      </c>
      <c r="D22" s="376" t="str">
        <f t="shared" si="1"/>
        <v>20/01/20
au
26/01/20</v>
      </c>
      <c r="E22" s="700" t="str">
        <f>Tri_Semestre!A41</f>
        <v>Cycle 6 : Démarches de résolution pour résoudre les problèmes de dynamiques ou d'énergétique.</v>
      </c>
      <c r="F22" s="706" t="s">
        <v>1231</v>
      </c>
      <c r="G22" s="702"/>
      <c r="H22" s="704" t="str">
        <f>Tri_Semestre!B47</f>
        <v>Res1.C3, Res2.C22, Res2.C23, Res2.C24, Res2.C25</v>
      </c>
      <c r="I22" s="704" t="str">
        <f>Tri_Semestre!D47</f>
        <v>Res1.C3.SF1, Res2.C22.SF1, Res2.C22.SF2, , Res2.C25.SF1</v>
      </c>
      <c r="J22" s="717" t="s">
        <v>1234</v>
      </c>
      <c r="K22" s="718"/>
      <c r="L22" s="457"/>
      <c r="M22" s="457"/>
      <c r="N22" s="457"/>
      <c r="O22" s="481"/>
      <c r="P22" s="377" t="s">
        <v>1153</v>
      </c>
      <c r="Q22" s="377">
        <v>14</v>
      </c>
      <c r="R22" s="378"/>
      <c r="S22" s="378"/>
      <c r="T22" s="558"/>
    </row>
    <row r="23" spans="1:20" ht="76.5" customHeight="1" thickBot="1" x14ac:dyDescent="0.4">
      <c r="A23" s="431">
        <f>A22+1</f>
        <v>17</v>
      </c>
      <c r="B23" s="432">
        <f t="shared" si="2"/>
        <v>43857</v>
      </c>
      <c r="C23" s="590">
        <f t="shared" si="3"/>
        <v>43863</v>
      </c>
      <c r="D23" s="385" t="str">
        <f t="shared" si="1"/>
        <v>27/01/20
au
02/02/20</v>
      </c>
      <c r="E23" s="701"/>
      <c r="F23" s="707"/>
      <c r="G23" s="703"/>
      <c r="H23" s="705"/>
      <c r="I23" s="705"/>
      <c r="J23" s="719"/>
      <c r="K23" s="720"/>
      <c r="L23" s="458"/>
      <c r="M23" s="458"/>
      <c r="N23" s="458"/>
      <c r="O23" s="458"/>
      <c r="P23" s="539"/>
      <c r="Q23" s="386">
        <v>15</v>
      </c>
      <c r="R23" s="388"/>
      <c r="S23" s="388"/>
      <c r="T23" s="559"/>
    </row>
    <row r="24" spans="1:20" ht="62" customHeight="1" x14ac:dyDescent="0.35">
      <c r="A24" s="314">
        <f>A23+1</f>
        <v>18</v>
      </c>
      <c r="B24" s="315">
        <f t="shared" si="2"/>
        <v>43864</v>
      </c>
      <c r="C24" s="316">
        <f t="shared" si="3"/>
        <v>43870</v>
      </c>
      <c r="D24" s="390" t="str">
        <f t="shared" si="1"/>
        <v>03/02/20
au
09/02/20</v>
      </c>
      <c r="E24" s="692" t="str">
        <f>Tri_Semestre!A48</f>
        <v>Cycle 7 : Modélisation des chaînes de solide dans le but de déterminer les contraintes géométriques dans un mécanisme.</v>
      </c>
      <c r="F24" s="694" t="s">
        <v>669</v>
      </c>
      <c r="G24" s="692" t="s">
        <v>632</v>
      </c>
      <c r="H24" s="696" t="str">
        <f>Tri_Semestre!B53</f>
        <v xml:space="preserve">Mod2.C34, Mod2.C35, Mod2.C36, </v>
      </c>
      <c r="I24" s="696" t="str">
        <f>Tri_Semestre!D53</f>
        <v>Mod2.C34.SF1, , , Res2.C15.SF3</v>
      </c>
      <c r="J24" s="698" t="s">
        <v>1235</v>
      </c>
      <c r="K24" s="696"/>
      <c r="L24" s="696" t="s">
        <v>626</v>
      </c>
      <c r="M24" s="721" t="s">
        <v>951</v>
      </c>
      <c r="N24" s="696"/>
      <c r="O24" s="696"/>
      <c r="P24" s="696" t="s">
        <v>1154</v>
      </c>
      <c r="Q24" s="696">
        <v>16</v>
      </c>
      <c r="R24" s="612"/>
      <c r="S24" s="612"/>
      <c r="T24" s="560" t="s">
        <v>1162</v>
      </c>
    </row>
    <row r="25" spans="1:20" ht="62" customHeight="1" thickBot="1" x14ac:dyDescent="0.4">
      <c r="A25" s="314"/>
      <c r="B25" s="315">
        <f t="shared" si="2"/>
        <v>43871</v>
      </c>
      <c r="C25" s="316">
        <f t="shared" si="3"/>
        <v>43877</v>
      </c>
      <c r="D25" s="394" t="str">
        <f>CONCATENATE(TEXT(B25,"JJ/MM/AA")," au ",TEXT(C25,"JJ/MM/AA"))</f>
        <v>10/02/20 au 16/02/20</v>
      </c>
      <c r="E25" s="693"/>
      <c r="F25" s="695"/>
      <c r="G25" s="693"/>
      <c r="H25" s="697"/>
      <c r="I25" s="697"/>
      <c r="J25" s="699"/>
      <c r="K25" s="697"/>
      <c r="L25" s="697"/>
      <c r="M25" s="722"/>
      <c r="N25" s="697"/>
      <c r="O25" s="697"/>
      <c r="P25" s="697"/>
      <c r="Q25" s="697"/>
      <c r="R25" s="409"/>
      <c r="S25" s="409"/>
      <c r="T25" s="585"/>
    </row>
    <row r="26" spans="1:20" ht="22.5" customHeight="1" thickBot="1" x14ac:dyDescent="0.4">
      <c r="A26" s="314"/>
      <c r="B26" s="315">
        <f t="shared" si="2"/>
        <v>43878</v>
      </c>
      <c r="C26" s="315">
        <f t="shared" si="3"/>
        <v>43884</v>
      </c>
      <c r="D26" s="584" t="str">
        <f>CONCATENATE(TEXT(B26,"JJ/MM/AA")," au ",TEXT(C26,"JJ/MM/AA"))</f>
        <v>17/02/20 au 23/02/20</v>
      </c>
      <c r="E26" s="529" t="str">
        <f>Tri_Semestre!A54</f>
        <v>Cycle 8 : Analyse de la chaine d'information d'un système.</v>
      </c>
      <c r="F26" s="534" t="s">
        <v>670</v>
      </c>
      <c r="G26" s="535" t="s">
        <v>633</v>
      </c>
      <c r="H26" s="532" t="str">
        <f>Tri_Semestre!B63</f>
        <v>Exp2.C3, Exp2.C4, Exp2.C5, Exp2.C6, Exp3.C7, Exp3.C8, Exp3.C2, Exp3.C3</v>
      </c>
      <c r="I26" s="532" t="str">
        <f>Tri_Semestre!D63</f>
        <v>Exp2.C3.SF1, , , Exp2.C6.SF1, Exp3.C7.SF1, Exp3.C7.SF2, Exp3.C2.SF1, Exp3.C3.SF1</v>
      </c>
      <c r="J26" s="486"/>
      <c r="K26" s="404"/>
      <c r="L26" s="486" t="s">
        <v>911</v>
      </c>
      <c r="M26" s="486" t="s">
        <v>952</v>
      </c>
      <c r="N26" s="486"/>
      <c r="O26" s="486" t="s">
        <v>902</v>
      </c>
      <c r="P26" s="537" t="s">
        <v>1155</v>
      </c>
      <c r="Q26" s="486">
        <v>18</v>
      </c>
      <c r="R26" s="406"/>
      <c r="S26" s="406"/>
      <c r="T26" s="561"/>
    </row>
    <row r="27" spans="1:20" ht="38.25" customHeight="1" x14ac:dyDescent="0.35">
      <c r="A27" s="314">
        <f>A24+1</f>
        <v>19</v>
      </c>
      <c r="B27" s="315">
        <f t="shared" si="2"/>
        <v>43885</v>
      </c>
      <c r="C27" s="316">
        <f t="shared" si="3"/>
        <v>43891</v>
      </c>
      <c r="D27" s="536" t="str">
        <f t="shared" si="1"/>
        <v>24/02/20
au
01/03/20</v>
      </c>
      <c r="E27" s="1078" t="s">
        <v>612</v>
      </c>
      <c r="F27" s="1079"/>
      <c r="G27" s="1079"/>
      <c r="H27" s="1079"/>
      <c r="I27" s="1079"/>
      <c r="J27" s="1079"/>
      <c r="K27" s="1079"/>
      <c r="L27" s="1079"/>
      <c r="M27" s="1079"/>
      <c r="N27" s="1079"/>
      <c r="O27" s="1079"/>
      <c r="P27" s="1079"/>
      <c r="Q27" s="1079"/>
      <c r="R27" s="1079"/>
      <c r="S27" s="1079"/>
      <c r="T27" s="1079"/>
    </row>
    <row r="28" spans="1:20" ht="39" x14ac:dyDescent="0.35">
      <c r="A28" s="314">
        <f>A27+1</f>
        <v>20</v>
      </c>
      <c r="B28" s="315">
        <f t="shared" si="2"/>
        <v>43892</v>
      </c>
      <c r="C28" s="316">
        <f t="shared" si="3"/>
        <v>43898</v>
      </c>
      <c r="D28" s="403" t="str">
        <f t="shared" si="1"/>
        <v>02/03/20
au
08/03/20</v>
      </c>
      <c r="E28" s="1078"/>
      <c r="F28" s="1079"/>
      <c r="G28" s="1079"/>
      <c r="H28" s="1079"/>
      <c r="I28" s="1079"/>
      <c r="J28" s="1079"/>
      <c r="K28" s="1079"/>
      <c r="L28" s="1079"/>
      <c r="M28" s="1079"/>
      <c r="N28" s="1079"/>
      <c r="O28" s="1079"/>
      <c r="P28" s="1079"/>
      <c r="Q28" s="1079"/>
      <c r="R28" s="1079"/>
      <c r="S28" s="1079"/>
      <c r="T28" s="1079"/>
    </row>
    <row r="29" spans="1:20" ht="39.5" thickBot="1" x14ac:dyDescent="0.4">
      <c r="A29" s="314">
        <f>A28+1</f>
        <v>21</v>
      </c>
      <c r="B29" s="315">
        <f t="shared" si="2"/>
        <v>43899</v>
      </c>
      <c r="C29" s="316">
        <f t="shared" si="3"/>
        <v>43905</v>
      </c>
      <c r="D29" s="408" t="str">
        <f t="shared" si="1"/>
        <v>09/03/20
au
15/03/20</v>
      </c>
      <c r="E29" s="530"/>
      <c r="F29" s="531"/>
      <c r="G29" s="530"/>
      <c r="H29" s="533"/>
      <c r="I29" s="533"/>
      <c r="J29" s="484" t="s">
        <v>906</v>
      </c>
      <c r="K29" s="409"/>
      <c r="L29" s="484" t="s">
        <v>903</v>
      </c>
      <c r="M29" s="484"/>
      <c r="N29" s="484"/>
      <c r="O29" s="484" t="s">
        <v>904</v>
      </c>
      <c r="P29" s="484" t="s">
        <v>1156</v>
      </c>
      <c r="Q29" s="484">
        <v>19</v>
      </c>
      <c r="R29" s="410"/>
      <c r="S29" s="410"/>
      <c r="T29" s="562"/>
    </row>
    <row r="30" spans="1:20" ht="39" x14ac:dyDescent="0.35">
      <c r="A30" s="314">
        <f>A29+1</f>
        <v>22</v>
      </c>
      <c r="B30" s="315">
        <f t="shared" si="2"/>
        <v>43906</v>
      </c>
      <c r="C30" s="316">
        <f t="shared" si="3"/>
        <v>43912</v>
      </c>
      <c r="D30" s="412" t="str">
        <f t="shared" si="1"/>
        <v>16/03/20
au
22/03/20</v>
      </c>
      <c r="E30" s="708" t="s">
        <v>618</v>
      </c>
      <c r="F30" s="711" t="s">
        <v>671</v>
      </c>
      <c r="G30" s="708"/>
      <c r="H30" s="714"/>
      <c r="I30" s="714"/>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43913</v>
      </c>
      <c r="C31" s="316">
        <f t="shared" si="3"/>
        <v>43919</v>
      </c>
      <c r="D31" s="416" t="str">
        <f t="shared" si="1"/>
        <v>23/03/20
au
29/03/20</v>
      </c>
      <c r="E31" s="709"/>
      <c r="F31" s="712"/>
      <c r="G31" s="709"/>
      <c r="H31" s="715"/>
      <c r="I31" s="715"/>
      <c r="J31" s="482"/>
      <c r="K31" s="417"/>
      <c r="L31" s="482" t="s">
        <v>909</v>
      </c>
      <c r="M31" s="482"/>
      <c r="N31" s="482"/>
      <c r="O31" s="482" t="s">
        <v>909</v>
      </c>
      <c r="P31" s="538" t="s">
        <v>1157</v>
      </c>
      <c r="Q31" s="417"/>
      <c r="R31" s="418"/>
      <c r="S31" s="418"/>
      <c r="T31" s="563" t="s">
        <v>1160</v>
      </c>
    </row>
    <row r="32" spans="1:20" ht="39.5" thickBot="1" x14ac:dyDescent="0.4">
      <c r="A32" s="314">
        <f>A31+1</f>
        <v>24</v>
      </c>
      <c r="B32" s="315">
        <f t="shared" si="2"/>
        <v>43920</v>
      </c>
      <c r="C32" s="316">
        <f t="shared" si="3"/>
        <v>43926</v>
      </c>
      <c r="D32" s="420" t="str">
        <f t="shared" si="1"/>
        <v>30/03/20
au
05/04/20</v>
      </c>
      <c r="E32" s="710"/>
      <c r="F32" s="713"/>
      <c r="G32" s="710"/>
      <c r="H32" s="716"/>
      <c r="I32" s="716"/>
      <c r="J32" s="421"/>
      <c r="K32" s="421"/>
      <c r="L32" s="487" t="s">
        <v>909</v>
      </c>
      <c r="M32" s="487"/>
      <c r="N32" s="487"/>
      <c r="O32" s="421"/>
      <c r="P32" s="487"/>
      <c r="Q32" s="421"/>
      <c r="R32" s="422"/>
      <c r="S32" s="422"/>
      <c r="T32" s="564"/>
    </row>
    <row r="33" spans="1:20" ht="21" x14ac:dyDescent="0.35">
      <c r="A33" s="424">
        <v>25</v>
      </c>
      <c r="B33" s="425">
        <f t="shared" si="2"/>
        <v>43927</v>
      </c>
      <c r="C33" s="425">
        <f t="shared" si="3"/>
        <v>43933</v>
      </c>
      <c r="D33" s="343" t="str">
        <f>CONCATENATE(TEXT(B33,"JJ/MM/AA")," au ",TEXT(C33,"JJ/MM/AA"))</f>
        <v>06/04/20 au 12/04/20</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43934</v>
      </c>
      <c r="C34" s="425">
        <f t="shared" si="3"/>
        <v>43940</v>
      </c>
      <c r="D34" s="426" t="str">
        <f>CONCATENATE(TEXT(B34,"JJ/MM/AA")," au ",TEXT(C34,"JJ/MM/AA"))</f>
        <v>13/04/20 au 19/04/20</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43941</v>
      </c>
      <c r="C35" s="315">
        <f t="shared" si="3"/>
        <v>43947</v>
      </c>
      <c r="D35" s="427" t="str">
        <f t="shared" si="1"/>
        <v>20/04/20
au
26/04/20</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43948</v>
      </c>
      <c r="C36" s="315">
        <f t="shared" si="3"/>
        <v>43954</v>
      </c>
      <c r="D36" s="427" t="str">
        <f t="shared" si="1"/>
        <v>27/04/20
au
03/05/20</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43955</v>
      </c>
      <c r="C37" s="315">
        <f t="shared" si="3"/>
        <v>43961</v>
      </c>
      <c r="D37" s="427" t="str">
        <f t="shared" si="1"/>
        <v>04/05/20
au
10/05/20</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43962</v>
      </c>
      <c r="C38" s="315">
        <f t="shared" si="3"/>
        <v>43968</v>
      </c>
      <c r="D38" s="427" t="str">
        <f t="shared" si="1"/>
        <v>11/05/20
au
17/05/20</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43969</v>
      </c>
      <c r="C39" s="315">
        <f t="shared" si="3"/>
        <v>43975</v>
      </c>
      <c r="D39" s="427" t="str">
        <f t="shared" si="1"/>
        <v>18/05/20
au
24/05/20</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43976</v>
      </c>
      <c r="C40" s="315">
        <f t="shared" si="3"/>
        <v>43982</v>
      </c>
      <c r="D40" s="427" t="str">
        <f t="shared" si="1"/>
        <v>25/05/20
au
31/05/20</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43983</v>
      </c>
      <c r="C41" s="315">
        <f t="shared" si="3"/>
        <v>43989</v>
      </c>
      <c r="D41" s="427" t="str">
        <f t="shared" si="1"/>
        <v>01/06/20
au
07/06/20</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43990</v>
      </c>
      <c r="C42" s="315">
        <f t="shared" si="3"/>
        <v>43996</v>
      </c>
      <c r="D42" s="427" t="str">
        <f t="shared" si="1"/>
        <v>08/06/20
au
14/06/20</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43997</v>
      </c>
      <c r="C43" s="315">
        <f t="shared" si="3"/>
        <v>44003</v>
      </c>
      <c r="D43" s="427" t="str">
        <f t="shared" si="1"/>
        <v>15/06/20
au
21/06/20</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44004</v>
      </c>
      <c r="C44" s="315">
        <f t="shared" si="3"/>
        <v>44010</v>
      </c>
      <c r="D44" s="427" t="str">
        <f t="shared" si="1"/>
        <v>22/06/20
au
28/06/20</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44011</v>
      </c>
      <c r="C45" s="432">
        <f t="shared" si="3"/>
        <v>44017</v>
      </c>
      <c r="D45" s="433" t="str">
        <f t="shared" si="1"/>
        <v>29/06/20
au
05/07/20</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3">
    <mergeCell ref="Q24:Q25"/>
    <mergeCell ref="E30:E32"/>
    <mergeCell ref="F30:F32"/>
    <mergeCell ref="G30:G32"/>
    <mergeCell ref="H30:H32"/>
    <mergeCell ref="I30:I32"/>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F22:F23"/>
    <mergeCell ref="G22:G23"/>
    <mergeCell ref="H22:H23"/>
    <mergeCell ref="I22:I23"/>
    <mergeCell ref="J22:K23"/>
    <mergeCell ref="F16:F17"/>
    <mergeCell ref="G16:G17"/>
    <mergeCell ref="H16:H17"/>
    <mergeCell ref="I16:I17"/>
    <mergeCell ref="E18:T19"/>
    <mergeCell ref="E20:E21"/>
    <mergeCell ref="F20:F21"/>
    <mergeCell ref="G20:G21"/>
    <mergeCell ref="H20:H21"/>
    <mergeCell ref="I20:I21"/>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E5:E7"/>
    <mergeCell ref="F5:F7"/>
    <mergeCell ref="G5:G7"/>
    <mergeCell ref="H5:H7"/>
    <mergeCell ref="I5:I7"/>
    <mergeCell ref="K5:K6"/>
    <mergeCell ref="E2:E4"/>
    <mergeCell ref="F2:F4"/>
    <mergeCell ref="G2:G4"/>
    <mergeCell ref="H2:H4"/>
    <mergeCell ref="I2:I4"/>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981" t="s">
        <v>16</v>
      </c>
      <c r="H13" s="980"/>
    </row>
    <row r="14" spans="1:8" x14ac:dyDescent="0.35">
      <c r="B14" s="3" t="s">
        <v>198</v>
      </c>
      <c r="C14" s="2" t="s">
        <v>190</v>
      </c>
      <c r="D14" s="2"/>
      <c r="G14" s="981"/>
      <c r="H14" s="980"/>
    </row>
    <row r="15" spans="1:8" x14ac:dyDescent="0.35">
      <c r="B15" s="3" t="s">
        <v>199</v>
      </c>
      <c r="C15" s="2" t="s">
        <v>191</v>
      </c>
      <c r="D15" s="2"/>
      <c r="G15" s="981"/>
      <c r="H15" s="980"/>
    </row>
    <row r="16" spans="1:8" x14ac:dyDescent="0.35">
      <c r="B16" s="3" t="s">
        <v>200</v>
      </c>
      <c r="C16" s="2" t="s">
        <v>192</v>
      </c>
      <c r="D16" s="2"/>
      <c r="G16" s="981"/>
      <c r="H16" s="980"/>
    </row>
    <row r="17" spans="1:8" x14ac:dyDescent="0.35">
      <c r="B17" s="3" t="s">
        <v>201</v>
      </c>
      <c r="C17" s="3" t="s">
        <v>193</v>
      </c>
      <c r="D17" s="2"/>
      <c r="G17" s="981"/>
      <c r="H17" s="980"/>
    </row>
    <row r="19" spans="1:8" x14ac:dyDescent="0.35">
      <c r="A19" s="4" t="s">
        <v>18</v>
      </c>
      <c r="H19" t="s">
        <v>19</v>
      </c>
    </row>
    <row r="20" spans="1:8" x14ac:dyDescent="0.35">
      <c r="B20" s="3" t="s">
        <v>205</v>
      </c>
      <c r="C20" s="3" t="s">
        <v>20</v>
      </c>
      <c r="D20" s="3" t="s">
        <v>215</v>
      </c>
      <c r="E20" s="2" t="s">
        <v>202</v>
      </c>
      <c r="G20" s="981" t="s">
        <v>13</v>
      </c>
      <c r="H20" s="982" t="s">
        <v>542</v>
      </c>
    </row>
    <row r="21" spans="1:8" x14ac:dyDescent="0.35">
      <c r="D21" s="3" t="s">
        <v>216</v>
      </c>
      <c r="E21" s="2" t="s">
        <v>203</v>
      </c>
      <c r="G21" s="981"/>
      <c r="H21" s="982"/>
    </row>
    <row r="22" spans="1:8" x14ac:dyDescent="0.35">
      <c r="D22" s="3" t="s">
        <v>217</v>
      </c>
      <c r="E22" s="2" t="s">
        <v>204</v>
      </c>
      <c r="G22" s="981"/>
      <c r="H22" s="982"/>
    </row>
    <row r="23" spans="1:8" x14ac:dyDescent="0.35">
      <c r="B23" s="3" t="s">
        <v>218</v>
      </c>
      <c r="C23" s="3" t="s">
        <v>21</v>
      </c>
      <c r="D23" s="3" t="s">
        <v>222</v>
      </c>
      <c r="E23" s="2" t="s">
        <v>219</v>
      </c>
      <c r="G23" s="981" t="s">
        <v>13</v>
      </c>
    </row>
    <row r="24" spans="1:8" ht="29" x14ac:dyDescent="0.35">
      <c r="D24" s="3" t="s">
        <v>223</v>
      </c>
      <c r="E24" s="2" t="s">
        <v>220</v>
      </c>
      <c r="G24" s="981"/>
    </row>
    <row r="25" spans="1:8" ht="29" x14ac:dyDescent="0.35">
      <c r="D25" s="3" t="s">
        <v>224</v>
      </c>
      <c r="E25" s="2" t="s">
        <v>221</v>
      </c>
      <c r="G25" s="981"/>
    </row>
    <row r="26" spans="1:8" ht="29" x14ac:dyDescent="0.35">
      <c r="B26" s="3" t="s">
        <v>225</v>
      </c>
      <c r="C26" s="3" t="s">
        <v>85</v>
      </c>
      <c r="D26" s="3" t="s">
        <v>230</v>
      </c>
      <c r="E26" s="2" t="s">
        <v>226</v>
      </c>
      <c r="G26" s="981" t="s">
        <v>13</v>
      </c>
    </row>
    <row r="27" spans="1:8" x14ac:dyDescent="0.35">
      <c r="C27" s="2"/>
      <c r="D27" s="3" t="s">
        <v>231</v>
      </c>
      <c r="E27" s="2" t="s">
        <v>227</v>
      </c>
      <c r="G27" s="981"/>
    </row>
    <row r="28" spans="1:8" ht="29" x14ac:dyDescent="0.35">
      <c r="C28" s="2"/>
      <c r="D28" s="3" t="s">
        <v>232</v>
      </c>
      <c r="E28" s="2" t="s">
        <v>228</v>
      </c>
      <c r="G28" s="981"/>
    </row>
    <row r="29" spans="1:8" x14ac:dyDescent="0.35">
      <c r="C29" s="2"/>
      <c r="D29" s="3" t="s">
        <v>233</v>
      </c>
      <c r="E29" s="2" t="s">
        <v>229</v>
      </c>
      <c r="G29" s="981"/>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981" t="s">
        <v>16</v>
      </c>
      <c r="H37" s="983" t="s">
        <v>89</v>
      </c>
    </row>
    <row r="38" spans="1:8" x14ac:dyDescent="0.35">
      <c r="B38" s="3" t="s">
        <v>263</v>
      </c>
      <c r="C38" s="2" t="s">
        <v>254</v>
      </c>
      <c r="D38" s="2" t="s">
        <v>266</v>
      </c>
      <c r="E38" s="2" t="s">
        <v>258</v>
      </c>
      <c r="G38" s="981"/>
      <c r="H38" s="983"/>
    </row>
    <row r="39" spans="1:8" x14ac:dyDescent="0.35">
      <c r="B39" s="3" t="s">
        <v>264</v>
      </c>
      <c r="C39" s="2" t="s">
        <v>255</v>
      </c>
      <c r="D39" s="2" t="s">
        <v>267</v>
      </c>
      <c r="E39" s="2" t="s">
        <v>259</v>
      </c>
      <c r="G39" s="981"/>
      <c r="H39" s="983"/>
    </row>
    <row r="40" spans="1:8" ht="29" x14ac:dyDescent="0.35">
      <c r="C40" s="2"/>
      <c r="D40" s="2" t="s">
        <v>268</v>
      </c>
      <c r="E40" s="2" t="s">
        <v>260</v>
      </c>
      <c r="G40" s="981"/>
      <c r="H40" s="983"/>
    </row>
    <row r="41" spans="1:8" ht="29" x14ac:dyDescent="0.35">
      <c r="C41" s="2"/>
      <c r="D41" s="2" t="s">
        <v>269</v>
      </c>
      <c r="E41" s="2" t="s">
        <v>261</v>
      </c>
      <c r="G41" s="981"/>
      <c r="H41" s="983"/>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980" t="s">
        <v>32</v>
      </c>
    </row>
    <row r="47" spans="1:8" x14ac:dyDescent="0.35">
      <c r="C47" s="5"/>
      <c r="D47" s="2" t="s">
        <v>274</v>
      </c>
      <c r="E47" s="2" t="s">
        <v>249</v>
      </c>
      <c r="G47" s="981" t="s">
        <v>16</v>
      </c>
      <c r="H47" s="980"/>
    </row>
    <row r="48" spans="1:8" x14ac:dyDescent="0.35">
      <c r="C48" s="5"/>
      <c r="D48" s="2" t="s">
        <v>275</v>
      </c>
      <c r="E48" s="2" t="s">
        <v>250</v>
      </c>
      <c r="G48" s="981"/>
      <c r="H48" s="10"/>
    </row>
    <row r="49" spans="2:8" x14ac:dyDescent="0.35">
      <c r="C49" s="5"/>
      <c r="D49" s="2" t="s">
        <v>276</v>
      </c>
      <c r="E49" s="2" t="s">
        <v>251</v>
      </c>
      <c r="G49" s="981"/>
      <c r="H49" s="10"/>
    </row>
    <row r="52" spans="2:8" x14ac:dyDescent="0.35">
      <c r="B52" s="3" t="s">
        <v>293</v>
      </c>
      <c r="C52" s="2" t="s">
        <v>94</v>
      </c>
      <c r="D52" s="2" t="s">
        <v>295</v>
      </c>
      <c r="E52" s="2" t="s">
        <v>95</v>
      </c>
      <c r="G52" s="6" t="s">
        <v>16</v>
      </c>
      <c r="H52" s="10"/>
    </row>
    <row r="54" spans="2:8" x14ac:dyDescent="0.35">
      <c r="B54" s="3" t="s">
        <v>314</v>
      </c>
      <c r="C54" s="3" t="s">
        <v>308</v>
      </c>
      <c r="G54" s="981" t="s">
        <v>16</v>
      </c>
      <c r="H54" s="982" t="s">
        <v>40</v>
      </c>
    </row>
    <row r="55" spans="2:8" x14ac:dyDescent="0.35">
      <c r="B55" s="3" t="s">
        <v>315</v>
      </c>
      <c r="C55" s="3" t="s">
        <v>309</v>
      </c>
      <c r="G55" s="981"/>
      <c r="H55" s="982"/>
    </row>
    <row r="56" spans="2:8" x14ac:dyDescent="0.35">
      <c r="B56" s="3" t="s">
        <v>316</v>
      </c>
      <c r="C56" s="3" t="s">
        <v>310</v>
      </c>
      <c r="G56" s="981"/>
      <c r="H56" s="5"/>
    </row>
    <row r="57" spans="2:8" x14ac:dyDescent="0.35">
      <c r="B57" s="3" t="s">
        <v>317</v>
      </c>
      <c r="C57" s="3" t="s">
        <v>311</v>
      </c>
      <c r="G57" s="981"/>
      <c r="H57" s="5"/>
    </row>
    <row r="58" spans="2:8" ht="29" x14ac:dyDescent="0.35">
      <c r="B58" s="3" t="s">
        <v>318</v>
      </c>
      <c r="C58" s="3" t="s">
        <v>312</v>
      </c>
      <c r="D58" s="3" t="str">
        <f>CONCATENATE(B58,".SF1")</f>
        <v>Mod2.C17.SF1</v>
      </c>
      <c r="E58" s="2" t="s">
        <v>320</v>
      </c>
      <c r="G58" s="981"/>
      <c r="H58" s="5"/>
    </row>
    <row r="59" spans="2:8" ht="29" x14ac:dyDescent="0.35">
      <c r="B59" s="3" t="s">
        <v>319</v>
      </c>
      <c r="C59" s="3" t="s">
        <v>313</v>
      </c>
      <c r="D59" s="3" t="str">
        <f>CONCATENATE(B59,".SF1")</f>
        <v>Mod2.C18.SF1</v>
      </c>
      <c r="E59" s="2" t="s">
        <v>321</v>
      </c>
      <c r="G59" s="981"/>
      <c r="H59" s="5"/>
    </row>
    <row r="60" spans="2:8" x14ac:dyDescent="0.35">
      <c r="H60" s="5"/>
    </row>
    <row r="61" spans="2:8" x14ac:dyDescent="0.35">
      <c r="B61" s="3" t="s">
        <v>372</v>
      </c>
      <c r="C61" s="3" t="s">
        <v>363</v>
      </c>
      <c r="D61" s="3" t="str">
        <f>CONCATENATE(B61,".SF1")</f>
        <v>Mod2.C34.SF1</v>
      </c>
      <c r="E61" s="2" t="s">
        <v>102</v>
      </c>
      <c r="F61" s="981"/>
      <c r="G61" s="981" t="s">
        <v>13</v>
      </c>
    </row>
    <row r="62" spans="2:8" x14ac:dyDescent="0.35">
      <c r="B62" s="3" t="s">
        <v>373</v>
      </c>
      <c r="C62" s="3" t="s">
        <v>364</v>
      </c>
      <c r="F62" s="981"/>
      <c r="G62" s="981"/>
    </row>
    <row r="63" spans="2:8" x14ac:dyDescent="0.35">
      <c r="B63" s="3" t="s">
        <v>374</v>
      </c>
      <c r="C63" s="3" t="s">
        <v>365</v>
      </c>
      <c r="F63" s="981"/>
      <c r="G63" s="981"/>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981" t="s">
        <v>13</v>
      </c>
      <c r="H68" s="10"/>
    </row>
    <row r="69" spans="1:8" ht="29" x14ac:dyDescent="0.35">
      <c r="D69" s="3" t="s">
        <v>396</v>
      </c>
      <c r="E69" s="2" t="s">
        <v>394</v>
      </c>
      <c r="G69" s="981"/>
    </row>
    <row r="70" spans="1:8" x14ac:dyDescent="0.35">
      <c r="B70" s="3" t="s">
        <v>397</v>
      </c>
      <c r="C70" s="2" t="s">
        <v>107</v>
      </c>
      <c r="D70" s="3" t="str">
        <f>CONCATENATE(B70,".SF1")</f>
        <v>Mod3.C4.SF1</v>
      </c>
      <c r="E70" s="2" t="s">
        <v>393</v>
      </c>
      <c r="G70" s="981" t="s">
        <v>13</v>
      </c>
    </row>
    <row r="71" spans="1:8" ht="29" x14ac:dyDescent="0.35">
      <c r="D71" s="3" t="s">
        <v>398</v>
      </c>
      <c r="E71" s="2" t="s">
        <v>394</v>
      </c>
      <c r="G71" s="981"/>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981" t="s">
        <v>16</v>
      </c>
      <c r="H75" s="980" t="s">
        <v>48</v>
      </c>
    </row>
    <row r="76" spans="1:8" x14ac:dyDescent="0.35">
      <c r="B76" s="3" t="s">
        <v>405</v>
      </c>
      <c r="C76" s="3" t="s">
        <v>399</v>
      </c>
      <c r="D76" s="3" t="str">
        <f>CONCATENATE(B76,".SF1")</f>
        <v>Res1.C2.SF1</v>
      </c>
      <c r="E76" s="2" t="s">
        <v>402</v>
      </c>
      <c r="G76" s="981"/>
      <c r="H76" s="980"/>
    </row>
    <row r="77" spans="1:8" ht="29" x14ac:dyDescent="0.35">
      <c r="B77" s="3" t="s">
        <v>406</v>
      </c>
      <c r="C77" s="3" t="s">
        <v>400</v>
      </c>
      <c r="D77" s="3" t="str">
        <f>CONCATENATE(B77,".SF1")</f>
        <v>Res1.C3.SF1</v>
      </c>
      <c r="E77" s="2" t="s">
        <v>403</v>
      </c>
      <c r="G77" s="981"/>
      <c r="H77" s="980"/>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981" t="s">
        <v>16</v>
      </c>
      <c r="H81" s="982" t="s">
        <v>430</v>
      </c>
    </row>
    <row r="82" spans="2:8" x14ac:dyDescent="0.35">
      <c r="B82" s="3" t="s">
        <v>423</v>
      </c>
      <c r="C82" s="2" t="s">
        <v>440</v>
      </c>
      <c r="D82" s="3" t="str">
        <f>CONCATENATE(B82,".SF1")</f>
        <v>Res2.C5.SF1</v>
      </c>
      <c r="E82" s="2" t="s">
        <v>427</v>
      </c>
      <c r="G82" s="981"/>
      <c r="H82" s="982"/>
    </row>
    <row r="83" spans="2:8" x14ac:dyDescent="0.35">
      <c r="B83" s="3" t="s">
        <v>424</v>
      </c>
      <c r="C83" s="2" t="s">
        <v>438</v>
      </c>
      <c r="D83" s="3" t="str">
        <f>CONCATENATE(B83,".SF1")</f>
        <v>Res2.C6.SF1</v>
      </c>
      <c r="E83" s="2" t="s">
        <v>428</v>
      </c>
      <c r="G83" s="981"/>
      <c r="H83" s="982"/>
    </row>
    <row r="84" spans="2:8" x14ac:dyDescent="0.35">
      <c r="B84" s="3" t="s">
        <v>425</v>
      </c>
      <c r="C84" s="2" t="s">
        <v>439</v>
      </c>
      <c r="D84" s="3" t="str">
        <f>CONCATENATE(B84,".SF1")</f>
        <v>Res2.C7.SF1</v>
      </c>
      <c r="E84" s="2" t="s">
        <v>429</v>
      </c>
      <c r="G84" s="981"/>
      <c r="H84" s="982"/>
    </row>
    <row r="85" spans="2:8" ht="29" x14ac:dyDescent="0.35">
      <c r="B85" s="3" t="s">
        <v>434</v>
      </c>
      <c r="C85" s="2" t="s">
        <v>441</v>
      </c>
      <c r="D85" s="3" t="str">
        <f>CONCATENATE(B85,".SF1")</f>
        <v>Res2.C10.SF1</v>
      </c>
      <c r="E85" s="2" t="s">
        <v>444</v>
      </c>
      <c r="G85" s="980" t="s">
        <v>16</v>
      </c>
      <c r="H85" s="980" t="s">
        <v>446</v>
      </c>
    </row>
    <row r="86" spans="2:8" ht="29" x14ac:dyDescent="0.35">
      <c r="B86" s="3" t="s">
        <v>443</v>
      </c>
      <c r="C86" s="2" t="s">
        <v>442</v>
      </c>
      <c r="D86" s="3" t="str">
        <f>CONCATENATE(B86,".SF1")</f>
        <v>Res2.C11.SF1</v>
      </c>
      <c r="E86" s="2" t="s">
        <v>445</v>
      </c>
      <c r="G86" s="980"/>
      <c r="H86" s="980"/>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981" t="s">
        <v>9</v>
      </c>
      <c r="H89" s="984" t="s">
        <v>473</v>
      </c>
    </row>
    <row r="90" spans="2:8" x14ac:dyDescent="0.35">
      <c r="B90" s="3" t="s">
        <v>470</v>
      </c>
      <c r="C90" s="3" t="s">
        <v>462</v>
      </c>
      <c r="F90" s="981"/>
      <c r="H90" s="984"/>
    </row>
    <row r="91" spans="2:8" x14ac:dyDescent="0.35">
      <c r="B91" s="3" t="s">
        <v>471</v>
      </c>
      <c r="C91" s="5" t="s">
        <v>463</v>
      </c>
      <c r="D91" s="2"/>
      <c r="F91" s="981"/>
      <c r="H91" s="984"/>
    </row>
    <row r="92" spans="2:8" ht="29" x14ac:dyDescent="0.35">
      <c r="B92" s="3" t="s">
        <v>472</v>
      </c>
      <c r="C92" s="7" t="s">
        <v>464</v>
      </c>
      <c r="D92" s="3" t="str">
        <f>CONCATENATE(B92,".SF1")</f>
        <v>Res2.C21.SF1</v>
      </c>
      <c r="E92" s="2" t="s">
        <v>466</v>
      </c>
      <c r="F92" s="981"/>
      <c r="H92" s="984"/>
    </row>
    <row r="93" spans="2:8" ht="29" x14ac:dyDescent="0.35">
      <c r="B93" s="3" t="s">
        <v>476</v>
      </c>
      <c r="C93" s="3" t="s">
        <v>474</v>
      </c>
      <c r="D93" s="3" t="str">
        <f>CONCATENATE(B93,".SF1")</f>
        <v>Res2.C22.SF1</v>
      </c>
      <c r="E93" s="2" t="s">
        <v>478</v>
      </c>
      <c r="G93" s="981" t="s">
        <v>16</v>
      </c>
      <c r="H93" s="980" t="s">
        <v>51</v>
      </c>
    </row>
    <row r="94" spans="2:8" ht="29" x14ac:dyDescent="0.35">
      <c r="B94" s="3" t="s">
        <v>477</v>
      </c>
      <c r="C94" s="2" t="s">
        <v>475</v>
      </c>
      <c r="D94" s="2" t="s">
        <v>479</v>
      </c>
      <c r="E94" s="2" t="s">
        <v>111</v>
      </c>
      <c r="G94" s="981"/>
      <c r="H94" s="980"/>
    </row>
    <row r="95" spans="2:8" x14ac:dyDescent="0.35">
      <c r="B95" s="3" t="s">
        <v>482</v>
      </c>
      <c r="C95" s="3" t="s">
        <v>480</v>
      </c>
      <c r="G95" s="981" t="s">
        <v>13</v>
      </c>
    </row>
    <row r="96" spans="2:8" ht="29" x14ac:dyDescent="0.35">
      <c r="B96" s="3" t="s">
        <v>483</v>
      </c>
      <c r="C96" s="2" t="s">
        <v>481</v>
      </c>
      <c r="D96" s="3" t="str">
        <f>CONCATENATE(B96,".SF1")</f>
        <v>Res2.C25.SF1</v>
      </c>
      <c r="E96" s="2" t="s">
        <v>111</v>
      </c>
      <c r="G96" s="981"/>
    </row>
    <row r="98" spans="1:8" x14ac:dyDescent="0.35">
      <c r="A98" s="8" t="s">
        <v>52</v>
      </c>
      <c r="C98" s="2"/>
      <c r="D98" s="2"/>
    </row>
    <row r="99" spans="1:8" x14ac:dyDescent="0.35">
      <c r="B99" s="3" t="s">
        <v>489</v>
      </c>
      <c r="C99" s="2" t="s">
        <v>113</v>
      </c>
      <c r="D99" s="3" t="str">
        <f>CONCATENATE(B99,".SF1")</f>
        <v>Res3.C3.SF1</v>
      </c>
      <c r="E99" s="2" t="s">
        <v>487</v>
      </c>
      <c r="G99" s="981" t="s">
        <v>13</v>
      </c>
    </row>
    <row r="100" spans="1:8" x14ac:dyDescent="0.35">
      <c r="D100" s="3" t="s">
        <v>490</v>
      </c>
      <c r="E100" s="2" t="s">
        <v>488</v>
      </c>
      <c r="G100" s="981"/>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981" t="s">
        <v>13</v>
      </c>
    </row>
    <row r="104" spans="1:8" ht="43.5" x14ac:dyDescent="0.35">
      <c r="C104" s="2"/>
      <c r="D104" s="2" t="s">
        <v>497</v>
      </c>
      <c r="E104" s="2" t="s">
        <v>492</v>
      </c>
      <c r="G104" s="981"/>
      <c r="H104" s="1" t="s">
        <v>493</v>
      </c>
    </row>
    <row r="106" spans="1:8" x14ac:dyDescent="0.35">
      <c r="A106" s="8" t="s">
        <v>61</v>
      </c>
    </row>
    <row r="107" spans="1:8" x14ac:dyDescent="0.35">
      <c r="B107" s="3" t="s">
        <v>505</v>
      </c>
      <c r="C107" s="3" t="s">
        <v>62</v>
      </c>
      <c r="D107" s="3" t="str">
        <f>CONCATENATE(B107,".SF1")</f>
        <v>Exp2.C2.SF1</v>
      </c>
      <c r="E107" s="2" t="s">
        <v>501</v>
      </c>
      <c r="G107" s="981" t="s">
        <v>13</v>
      </c>
    </row>
    <row r="108" spans="1:8" x14ac:dyDescent="0.35">
      <c r="D108" s="3" t="s">
        <v>507</v>
      </c>
      <c r="E108" s="2" t="s">
        <v>502</v>
      </c>
      <c r="G108" s="981"/>
    </row>
    <row r="109" spans="1:8" x14ac:dyDescent="0.35">
      <c r="D109" s="3" t="s">
        <v>508</v>
      </c>
      <c r="E109" s="2" t="s">
        <v>503</v>
      </c>
      <c r="G109" s="981"/>
    </row>
    <row r="110" spans="1:8" x14ac:dyDescent="0.35">
      <c r="A110" s="8"/>
      <c r="B110" s="3" t="s">
        <v>509</v>
      </c>
      <c r="C110" s="3" t="s">
        <v>510</v>
      </c>
      <c r="D110" s="3" t="str">
        <f>CONCATENATE(B110,".SF1")</f>
        <v>Exp2.C3.SF1</v>
      </c>
      <c r="E110" s="2" t="s">
        <v>514</v>
      </c>
      <c r="G110" s="981" t="s">
        <v>13</v>
      </c>
    </row>
    <row r="111" spans="1:8" x14ac:dyDescent="0.35">
      <c r="A111" s="8"/>
      <c r="B111" s="3" t="s">
        <v>516</v>
      </c>
      <c r="C111" s="3" t="s">
        <v>511</v>
      </c>
      <c r="G111" s="981"/>
      <c r="H111" s="1" t="s">
        <v>63</v>
      </c>
    </row>
    <row r="112" spans="1:8" x14ac:dyDescent="0.35">
      <c r="A112" s="8"/>
      <c r="B112" s="3" t="s">
        <v>517</v>
      </c>
      <c r="C112" s="3" t="s">
        <v>512</v>
      </c>
      <c r="G112" s="981"/>
    </row>
    <row r="113" spans="1:8" x14ac:dyDescent="0.35">
      <c r="A113" s="8"/>
      <c r="B113" s="3" t="s">
        <v>518</v>
      </c>
      <c r="C113" s="3" t="s">
        <v>513</v>
      </c>
      <c r="D113" s="3" t="str">
        <f>CONCATENATE(B113,".SF1")</f>
        <v>Exp2.C6.SF1</v>
      </c>
      <c r="E113" s="2" t="s">
        <v>515</v>
      </c>
      <c r="G113" s="981"/>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981" t="s">
        <v>13</v>
      </c>
    </row>
    <row r="118" spans="1:8" ht="29" x14ac:dyDescent="0.35">
      <c r="A118" s="8"/>
      <c r="B118" s="3" t="s">
        <v>527</v>
      </c>
      <c r="C118" s="3" t="s">
        <v>523</v>
      </c>
      <c r="D118" s="3" t="str">
        <f t="shared" si="0"/>
        <v>Exp3.C3.SF1</v>
      </c>
      <c r="E118" s="2" t="s">
        <v>525</v>
      </c>
      <c r="G118" s="981"/>
      <c r="H118" s="1" t="s">
        <v>65</v>
      </c>
    </row>
    <row r="119" spans="1:8" x14ac:dyDescent="0.35">
      <c r="B119" s="3" t="s">
        <v>532</v>
      </c>
      <c r="C119" s="2" t="s">
        <v>117</v>
      </c>
      <c r="D119" s="3" t="str">
        <f t="shared" si="0"/>
        <v>Exp3.C4.SF1</v>
      </c>
      <c r="E119" s="2" t="s">
        <v>491</v>
      </c>
      <c r="G119" s="981"/>
      <c r="H119"/>
    </row>
    <row r="120" spans="1:8" x14ac:dyDescent="0.35">
      <c r="B120" s="3" t="s">
        <v>533</v>
      </c>
      <c r="C120" s="3" t="s">
        <v>528</v>
      </c>
      <c r="D120" s="3" t="str">
        <f t="shared" si="0"/>
        <v>Exp3.C5.SF1</v>
      </c>
      <c r="E120" s="2" t="s">
        <v>530</v>
      </c>
      <c r="G120" s="981"/>
      <c r="H120"/>
    </row>
    <row r="121" spans="1:8" x14ac:dyDescent="0.35">
      <c r="B121" s="3" t="s">
        <v>534</v>
      </c>
      <c r="C121" s="2" t="s">
        <v>529</v>
      </c>
      <c r="D121" s="3" t="str">
        <f t="shared" si="0"/>
        <v>Exp3.C6.SF1</v>
      </c>
      <c r="E121" s="2" t="s">
        <v>531</v>
      </c>
      <c r="G121" s="981"/>
      <c r="H121"/>
    </row>
    <row r="122" spans="1:8" x14ac:dyDescent="0.35">
      <c r="B122" s="3" t="s">
        <v>539</v>
      </c>
      <c r="C122" s="3" t="s">
        <v>535</v>
      </c>
      <c r="D122" s="3" t="str">
        <f t="shared" si="0"/>
        <v>Exp3.C7.SF1</v>
      </c>
      <c r="E122" s="2" t="s">
        <v>537</v>
      </c>
      <c r="G122" s="981"/>
    </row>
    <row r="123" spans="1:8" ht="29" x14ac:dyDescent="0.35">
      <c r="B123" s="3" t="s">
        <v>540</v>
      </c>
      <c r="C123" s="3" t="s">
        <v>536</v>
      </c>
      <c r="D123" s="3" t="s">
        <v>541</v>
      </c>
      <c r="E123" s="2" t="s">
        <v>538</v>
      </c>
      <c r="G123" s="981"/>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981" t="s">
        <v>13</v>
      </c>
    </row>
    <row r="134" spans="1:8" x14ac:dyDescent="0.35">
      <c r="D134" s="3" t="s">
        <v>592</v>
      </c>
      <c r="E134" s="2" t="s">
        <v>582</v>
      </c>
      <c r="G134" s="981"/>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985" t="s">
        <v>639</v>
      </c>
      <c r="D1" s="993"/>
      <c r="E1" s="993"/>
      <c r="F1" s="993"/>
      <c r="G1" s="986"/>
      <c r="H1" s="985" t="s">
        <v>638</v>
      </c>
      <c r="I1" s="993"/>
      <c r="J1" s="986"/>
      <c r="K1" s="985" t="s">
        <v>640</v>
      </c>
      <c r="L1" s="993"/>
      <c r="M1" s="986"/>
      <c r="N1" s="985" t="s">
        <v>641</v>
      </c>
      <c r="O1" s="993"/>
      <c r="P1" s="986"/>
      <c r="Q1" s="115" t="s">
        <v>662</v>
      </c>
      <c r="R1" s="985" t="s">
        <v>642</v>
      </c>
      <c r="S1" s="986"/>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994"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995"/>
      <c r="B4" s="85" t="s">
        <v>634</v>
      </c>
      <c r="C4" s="61"/>
      <c r="D4" s="14"/>
      <c r="E4" s="14"/>
      <c r="F4" s="14"/>
      <c r="G4" s="14"/>
      <c r="H4" s="14"/>
      <c r="I4" s="14"/>
      <c r="J4" s="14"/>
      <c r="K4" s="14"/>
      <c r="L4" s="14"/>
      <c r="M4" s="14"/>
      <c r="N4" s="14"/>
      <c r="O4" s="14"/>
      <c r="P4" s="14"/>
      <c r="Q4" s="14"/>
      <c r="R4" s="14"/>
      <c r="S4" s="15"/>
    </row>
    <row r="5" spans="1:19" x14ac:dyDescent="0.3">
      <c r="A5" s="995"/>
      <c r="B5" s="85" t="s">
        <v>635</v>
      </c>
      <c r="C5" s="61"/>
      <c r="D5" s="14"/>
      <c r="E5" s="14"/>
      <c r="F5" s="14"/>
      <c r="G5" s="14"/>
      <c r="H5" s="14"/>
      <c r="I5" s="14"/>
      <c r="J5" s="14"/>
      <c r="K5" s="14"/>
      <c r="L5" s="14"/>
      <c r="M5" s="14"/>
      <c r="N5" s="14"/>
      <c r="O5" s="14"/>
      <c r="P5" s="14"/>
      <c r="Q5" s="14"/>
      <c r="R5" s="14"/>
      <c r="S5" s="15"/>
    </row>
    <row r="6" spans="1:19" ht="13.5" thickBot="1" x14ac:dyDescent="0.35">
      <c r="A6" s="996"/>
      <c r="B6" s="86" t="s">
        <v>636</v>
      </c>
      <c r="C6" s="62"/>
      <c r="D6" s="16"/>
      <c r="E6" s="16"/>
      <c r="F6" s="16"/>
      <c r="G6" s="16"/>
      <c r="H6" s="16"/>
      <c r="I6" s="16"/>
      <c r="J6" s="16"/>
      <c r="K6" s="16"/>
      <c r="L6" s="16"/>
      <c r="M6" s="16"/>
      <c r="N6" s="16"/>
      <c r="O6" s="16"/>
      <c r="P6" s="16"/>
      <c r="Q6" s="16"/>
      <c r="R6" s="16"/>
      <c r="S6" s="17"/>
    </row>
    <row r="7" spans="1:19" x14ac:dyDescent="0.3">
      <c r="A7" s="997"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998"/>
      <c r="B8" s="88" t="s">
        <v>634</v>
      </c>
      <c r="C8" s="64"/>
      <c r="D8" s="20"/>
      <c r="E8" s="20"/>
      <c r="F8" s="20"/>
      <c r="G8" s="20"/>
      <c r="H8" s="20"/>
      <c r="I8" s="20"/>
      <c r="J8" s="20"/>
      <c r="K8" s="20"/>
      <c r="L8" s="20"/>
      <c r="M8" s="20"/>
      <c r="N8" s="20"/>
      <c r="O8" s="20"/>
      <c r="P8" s="20"/>
      <c r="Q8" s="20"/>
      <c r="R8" s="20"/>
      <c r="S8" s="21"/>
    </row>
    <row r="9" spans="1:19" x14ac:dyDescent="0.3">
      <c r="A9" s="998"/>
      <c r="B9" s="88" t="s">
        <v>635</v>
      </c>
      <c r="C9" s="64"/>
      <c r="D9" s="20"/>
      <c r="E9" s="20"/>
      <c r="F9" s="20"/>
      <c r="G9" s="20"/>
      <c r="H9" s="20"/>
      <c r="I9" s="20"/>
      <c r="J9" s="20"/>
      <c r="K9" s="20"/>
      <c r="L9" s="20"/>
      <c r="M9" s="20"/>
      <c r="N9" s="20"/>
      <c r="O9" s="20"/>
      <c r="P9" s="20"/>
      <c r="Q9" s="20"/>
      <c r="R9" s="20"/>
      <c r="S9" s="21"/>
    </row>
    <row r="10" spans="1:19" ht="13.5" thickBot="1" x14ac:dyDescent="0.35">
      <c r="A10" s="999"/>
      <c r="B10" s="89" t="s">
        <v>636</v>
      </c>
      <c r="C10" s="65"/>
      <c r="D10" s="22"/>
      <c r="E10" s="22"/>
      <c r="F10" s="22"/>
      <c r="G10" s="22"/>
      <c r="H10" s="22"/>
      <c r="I10" s="22"/>
      <c r="J10" s="22"/>
      <c r="K10" s="22"/>
      <c r="L10" s="22"/>
      <c r="M10" s="22"/>
      <c r="N10" s="22"/>
      <c r="O10" s="22"/>
      <c r="P10" s="22"/>
      <c r="Q10" s="22"/>
      <c r="R10" s="22"/>
      <c r="S10" s="23"/>
    </row>
    <row r="11" spans="1:19" x14ac:dyDescent="0.3">
      <c r="A11" s="1000"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001"/>
      <c r="B12" s="91" t="s">
        <v>634</v>
      </c>
      <c r="C12" s="67"/>
      <c r="D12" s="26"/>
      <c r="E12" s="26"/>
      <c r="F12" s="26"/>
      <c r="G12" s="26"/>
      <c r="H12" s="26"/>
      <c r="I12" s="26"/>
      <c r="J12" s="26"/>
      <c r="K12" s="26"/>
      <c r="L12" s="26"/>
      <c r="M12" s="26"/>
      <c r="N12" s="26"/>
      <c r="O12" s="26"/>
      <c r="P12" s="26"/>
      <c r="Q12" s="26"/>
      <c r="R12" s="26"/>
      <c r="S12" s="27"/>
    </row>
    <row r="13" spans="1:19" x14ac:dyDescent="0.3">
      <c r="A13" s="1001"/>
      <c r="B13" s="91" t="s">
        <v>635</v>
      </c>
      <c r="C13" s="67"/>
      <c r="D13" s="26"/>
      <c r="E13" s="26"/>
      <c r="F13" s="26"/>
      <c r="G13" s="26"/>
      <c r="H13" s="26"/>
      <c r="I13" s="26"/>
      <c r="J13" s="26"/>
      <c r="K13" s="26"/>
      <c r="L13" s="26"/>
      <c r="M13" s="26"/>
      <c r="N13" s="26"/>
      <c r="O13" s="26"/>
      <c r="P13" s="26"/>
      <c r="Q13" s="26"/>
      <c r="R13" s="26"/>
      <c r="S13" s="27"/>
    </row>
    <row r="14" spans="1:19" ht="13.5" thickBot="1" x14ac:dyDescent="0.35">
      <c r="A14" s="1002"/>
      <c r="B14" s="92" t="s">
        <v>636</v>
      </c>
      <c r="C14" s="68"/>
      <c r="D14" s="28"/>
      <c r="E14" s="28"/>
      <c r="F14" s="28"/>
      <c r="G14" s="28"/>
      <c r="H14" s="28"/>
      <c r="I14" s="28"/>
      <c r="J14" s="28"/>
      <c r="K14" s="28"/>
      <c r="L14" s="28"/>
      <c r="M14" s="28"/>
      <c r="N14" s="28"/>
      <c r="O14" s="28"/>
      <c r="P14" s="28"/>
      <c r="Q14" s="28"/>
      <c r="R14" s="28"/>
      <c r="S14" s="29"/>
    </row>
    <row r="15" spans="1:19" x14ac:dyDescent="0.3">
      <c r="A15" s="1003"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004"/>
      <c r="B16" s="94" t="s">
        <v>634</v>
      </c>
      <c r="C16" s="70"/>
      <c r="D16" s="32"/>
      <c r="E16" s="32"/>
      <c r="F16" s="32"/>
      <c r="G16" s="32"/>
      <c r="H16" s="32"/>
      <c r="I16" s="32"/>
      <c r="J16" s="32"/>
      <c r="K16" s="32"/>
      <c r="L16" s="32"/>
      <c r="M16" s="32"/>
      <c r="N16" s="32"/>
      <c r="O16" s="32"/>
      <c r="P16" s="32"/>
      <c r="Q16" s="32"/>
      <c r="R16" s="32"/>
      <c r="S16" s="33"/>
    </row>
    <row r="17" spans="1:19" x14ac:dyDescent="0.3">
      <c r="A17" s="1004"/>
      <c r="B17" s="94" t="s">
        <v>635</v>
      </c>
      <c r="C17" s="70"/>
      <c r="D17" s="32"/>
      <c r="E17" s="32"/>
      <c r="F17" s="32"/>
      <c r="G17" s="32"/>
      <c r="H17" s="32"/>
      <c r="I17" s="32"/>
      <c r="J17" s="32"/>
      <c r="K17" s="32"/>
      <c r="L17" s="32"/>
      <c r="M17" s="32"/>
      <c r="N17" s="32"/>
      <c r="O17" s="32"/>
      <c r="P17" s="32"/>
      <c r="Q17" s="32"/>
      <c r="R17" s="32"/>
      <c r="S17" s="33"/>
    </row>
    <row r="18" spans="1:19" ht="13.5" thickBot="1" x14ac:dyDescent="0.35">
      <c r="A18" s="1005"/>
      <c r="B18" s="95" t="s">
        <v>636</v>
      </c>
      <c r="C18" s="71"/>
      <c r="D18" s="34"/>
      <c r="E18" s="34"/>
      <c r="F18" s="34"/>
      <c r="G18" s="34"/>
      <c r="H18" s="34"/>
      <c r="I18" s="34"/>
      <c r="J18" s="34"/>
      <c r="K18" s="34"/>
      <c r="L18" s="34"/>
      <c r="M18" s="34"/>
      <c r="N18" s="34"/>
      <c r="O18" s="34"/>
      <c r="P18" s="34"/>
      <c r="Q18" s="34"/>
      <c r="R18" s="34"/>
      <c r="S18" s="35"/>
    </row>
    <row r="19" spans="1:19" x14ac:dyDescent="0.3">
      <c r="A19" s="1006"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007"/>
      <c r="B20" s="97" t="s">
        <v>634</v>
      </c>
      <c r="C20" s="73"/>
      <c r="D20" s="38"/>
      <c r="E20" s="38"/>
      <c r="F20" s="38"/>
      <c r="G20" s="38"/>
      <c r="H20" s="38"/>
      <c r="I20" s="38"/>
      <c r="J20" s="38"/>
      <c r="K20" s="38"/>
      <c r="L20" s="38"/>
      <c r="M20" s="38"/>
      <c r="N20" s="38"/>
      <c r="O20" s="38"/>
      <c r="P20" s="38"/>
      <c r="Q20" s="38"/>
      <c r="R20" s="38"/>
      <c r="S20" s="39"/>
    </row>
    <row r="21" spans="1:19" x14ac:dyDescent="0.3">
      <c r="A21" s="1007"/>
      <c r="B21" s="97" t="s">
        <v>635</v>
      </c>
      <c r="C21" s="73"/>
      <c r="D21" s="38"/>
      <c r="E21" s="38"/>
      <c r="F21" s="38"/>
      <c r="G21" s="38"/>
      <c r="H21" s="38"/>
      <c r="I21" s="38"/>
      <c r="J21" s="38"/>
      <c r="K21" s="38"/>
      <c r="L21" s="38"/>
      <c r="M21" s="38"/>
      <c r="N21" s="38"/>
      <c r="O21" s="38"/>
      <c r="P21" s="38"/>
      <c r="Q21" s="38"/>
      <c r="R21" s="38"/>
      <c r="S21" s="39"/>
    </row>
    <row r="22" spans="1:19" ht="13.5" thickBot="1" x14ac:dyDescent="0.35">
      <c r="A22" s="1008"/>
      <c r="B22" s="98" t="s">
        <v>636</v>
      </c>
      <c r="C22" s="74"/>
      <c r="D22" s="40"/>
      <c r="E22" s="40"/>
      <c r="F22" s="40"/>
      <c r="G22" s="40"/>
      <c r="H22" s="40"/>
      <c r="I22" s="40"/>
      <c r="J22" s="40"/>
      <c r="K22" s="40"/>
      <c r="L22" s="40"/>
      <c r="M22" s="40"/>
      <c r="N22" s="40"/>
      <c r="O22" s="40"/>
      <c r="P22" s="40"/>
      <c r="Q22" s="40"/>
      <c r="R22" s="40"/>
      <c r="S22" s="41"/>
    </row>
    <row r="23" spans="1:19" x14ac:dyDescent="0.3">
      <c r="A23" s="1009"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010"/>
      <c r="B24" s="100" t="s">
        <v>634</v>
      </c>
      <c r="C24" s="76"/>
      <c r="D24" s="44"/>
      <c r="E24" s="44"/>
      <c r="F24" s="44"/>
      <c r="G24" s="44"/>
      <c r="H24" s="44"/>
      <c r="I24" s="44"/>
      <c r="J24" s="44"/>
      <c r="K24" s="44"/>
      <c r="L24" s="44"/>
      <c r="M24" s="44"/>
      <c r="N24" s="44"/>
      <c r="O24" s="44"/>
      <c r="P24" s="44"/>
      <c r="Q24" s="44"/>
      <c r="R24" s="44"/>
      <c r="S24" s="45"/>
    </row>
    <row r="25" spans="1:19" x14ac:dyDescent="0.3">
      <c r="A25" s="1010"/>
      <c r="B25" s="100" t="s">
        <v>635</v>
      </c>
      <c r="C25" s="76"/>
      <c r="D25" s="44"/>
      <c r="E25" s="44"/>
      <c r="F25" s="44"/>
      <c r="G25" s="44"/>
      <c r="H25" s="44"/>
      <c r="I25" s="44"/>
      <c r="J25" s="44"/>
      <c r="K25" s="44"/>
      <c r="L25" s="44"/>
      <c r="M25" s="44"/>
      <c r="N25" s="44"/>
      <c r="O25" s="44"/>
      <c r="P25" s="44"/>
      <c r="Q25" s="44"/>
      <c r="R25" s="44"/>
      <c r="S25" s="45"/>
    </row>
    <row r="26" spans="1:19" ht="13.5" thickBot="1" x14ac:dyDescent="0.35">
      <c r="A26" s="1011"/>
      <c r="B26" s="101" t="s">
        <v>636</v>
      </c>
      <c r="C26" s="77"/>
      <c r="D26" s="46"/>
      <c r="E26" s="46"/>
      <c r="F26" s="46"/>
      <c r="G26" s="46"/>
      <c r="H26" s="46"/>
      <c r="I26" s="46"/>
      <c r="J26" s="46"/>
      <c r="K26" s="46"/>
      <c r="L26" s="46"/>
      <c r="M26" s="46"/>
      <c r="N26" s="46"/>
      <c r="O26" s="46"/>
      <c r="P26" s="46"/>
      <c r="Q26" s="46"/>
      <c r="R26" s="46"/>
      <c r="S26" s="47"/>
    </row>
    <row r="27" spans="1:19" x14ac:dyDescent="0.3">
      <c r="A27" s="987"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988"/>
      <c r="B28" s="103" t="s">
        <v>634</v>
      </c>
      <c r="C28" s="79"/>
      <c r="D28" s="50"/>
      <c r="E28" s="50"/>
      <c r="F28" s="50"/>
      <c r="G28" s="50"/>
      <c r="H28" s="50"/>
      <c r="I28" s="50"/>
      <c r="J28" s="50"/>
      <c r="K28" s="50"/>
      <c r="L28" s="50"/>
      <c r="M28" s="50"/>
      <c r="N28" s="50"/>
      <c r="O28" s="50"/>
      <c r="P28" s="50"/>
      <c r="Q28" s="50"/>
      <c r="R28" s="50"/>
      <c r="S28" s="51"/>
    </row>
    <row r="29" spans="1:19" x14ac:dyDescent="0.3">
      <c r="A29" s="988"/>
      <c r="B29" s="103" t="s">
        <v>635</v>
      </c>
      <c r="C29" s="79"/>
      <c r="D29" s="50"/>
      <c r="E29" s="50"/>
      <c r="F29" s="50"/>
      <c r="G29" s="50"/>
      <c r="H29" s="50"/>
      <c r="I29" s="50"/>
      <c r="J29" s="50"/>
      <c r="K29" s="50"/>
      <c r="L29" s="50"/>
      <c r="M29" s="50"/>
      <c r="N29" s="50"/>
      <c r="O29" s="50"/>
      <c r="P29" s="50"/>
      <c r="Q29" s="50"/>
      <c r="R29" s="50"/>
      <c r="S29" s="51"/>
    </row>
    <row r="30" spans="1:19" ht="13.5" thickBot="1" x14ac:dyDescent="0.35">
      <c r="A30" s="989"/>
      <c r="B30" s="104" t="s">
        <v>636</v>
      </c>
      <c r="C30" s="80"/>
      <c r="D30" s="52"/>
      <c r="E30" s="52"/>
      <c r="F30" s="52"/>
      <c r="G30" s="52"/>
      <c r="H30" s="52"/>
      <c r="I30" s="52"/>
      <c r="J30" s="52"/>
      <c r="K30" s="52"/>
      <c r="L30" s="52"/>
      <c r="M30" s="52"/>
      <c r="N30" s="52"/>
      <c r="O30" s="52"/>
      <c r="P30" s="52"/>
      <c r="Q30" s="52"/>
      <c r="R30" s="52"/>
      <c r="S30" s="53"/>
    </row>
    <row r="31" spans="1:19" x14ac:dyDescent="0.3">
      <c r="A31" s="990"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991"/>
      <c r="B32" s="106" t="s">
        <v>634</v>
      </c>
      <c r="C32" s="82"/>
      <c r="D32" s="56"/>
      <c r="E32" s="56"/>
      <c r="F32" s="56"/>
      <c r="G32" s="56"/>
      <c r="H32" s="56"/>
      <c r="I32" s="56"/>
      <c r="J32" s="56"/>
      <c r="K32" s="56"/>
      <c r="L32" s="56"/>
      <c r="M32" s="56"/>
      <c r="N32" s="56"/>
      <c r="O32" s="56"/>
      <c r="P32" s="56"/>
      <c r="Q32" s="56"/>
      <c r="R32" s="56"/>
      <c r="S32" s="57"/>
    </row>
    <row r="33" spans="1:19" x14ac:dyDescent="0.3">
      <c r="A33" s="991"/>
      <c r="B33" s="106" t="s">
        <v>635</v>
      </c>
      <c r="C33" s="82"/>
      <c r="D33" s="56"/>
      <c r="E33" s="56"/>
      <c r="F33" s="56"/>
      <c r="G33" s="56"/>
      <c r="H33" s="56"/>
      <c r="I33" s="56"/>
      <c r="J33" s="56"/>
      <c r="K33" s="56"/>
      <c r="L33" s="56"/>
      <c r="M33" s="56"/>
      <c r="N33" s="56"/>
      <c r="O33" s="56"/>
      <c r="P33" s="56"/>
      <c r="Q33" s="56"/>
      <c r="R33" s="56"/>
      <c r="S33" s="57"/>
    </row>
    <row r="34" spans="1:19" ht="13.5" thickBot="1" x14ac:dyDescent="0.35">
      <c r="A34" s="992"/>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013" t="s">
        <v>134</v>
      </c>
      <c r="C6" s="982" t="s">
        <v>80</v>
      </c>
      <c r="D6" s="2" t="s">
        <v>135</v>
      </c>
      <c r="E6" s="2" t="s">
        <v>125</v>
      </c>
      <c r="F6" s="981" t="s">
        <v>4</v>
      </c>
      <c r="H6" s="982" t="s">
        <v>5</v>
      </c>
    </row>
    <row r="7" spans="1:8" x14ac:dyDescent="0.35">
      <c r="B7" s="1013"/>
      <c r="C7" s="982"/>
      <c r="D7" s="2" t="s">
        <v>136</v>
      </c>
      <c r="E7" s="2" t="s">
        <v>126</v>
      </c>
      <c r="F7" s="981"/>
      <c r="H7" s="982"/>
    </row>
    <row r="8" spans="1:8" x14ac:dyDescent="0.35">
      <c r="B8" s="1013"/>
      <c r="C8" s="982"/>
      <c r="D8" s="2" t="s">
        <v>137</v>
      </c>
      <c r="E8" s="2" t="s">
        <v>127</v>
      </c>
      <c r="F8" s="981"/>
      <c r="H8" s="982"/>
    </row>
    <row r="9" spans="1:8" x14ac:dyDescent="0.35">
      <c r="B9" s="1013"/>
      <c r="C9" s="982"/>
      <c r="D9" s="2" t="s">
        <v>138</v>
      </c>
      <c r="E9" s="2" t="s">
        <v>128</v>
      </c>
      <c r="F9" s="981"/>
      <c r="H9" s="982"/>
    </row>
    <row r="10" spans="1:8" x14ac:dyDescent="0.35">
      <c r="B10" s="1013"/>
      <c r="C10" s="982"/>
      <c r="D10" s="2" t="s">
        <v>139</v>
      </c>
      <c r="E10" s="2" t="s">
        <v>129</v>
      </c>
      <c r="F10" s="981"/>
      <c r="H10" s="982"/>
    </row>
    <row r="11" spans="1:8" x14ac:dyDescent="0.35">
      <c r="B11" s="1013"/>
      <c r="C11" s="982"/>
      <c r="D11" s="2" t="s">
        <v>140</v>
      </c>
      <c r="E11" s="2" t="s">
        <v>130</v>
      </c>
      <c r="F11" s="981"/>
      <c r="H11" s="982"/>
    </row>
    <row r="12" spans="1:8" x14ac:dyDescent="0.35">
      <c r="B12" s="1013"/>
      <c r="C12" s="982"/>
      <c r="D12" s="2" t="s">
        <v>141</v>
      </c>
      <c r="E12" s="2" t="s">
        <v>131</v>
      </c>
      <c r="F12" s="981"/>
      <c r="H12" s="982"/>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981" t="s">
        <v>9</v>
      </c>
    </row>
    <row r="17" spans="1:8" x14ac:dyDescent="0.35">
      <c r="B17" s="3" t="s">
        <v>147</v>
      </c>
      <c r="C17" s="3" t="s">
        <v>143</v>
      </c>
      <c r="D17" s="2" t="str">
        <f>CONCATENATE(B17,".SF1")</f>
        <v>An2.C4.SF1</v>
      </c>
      <c r="E17" s="2" t="s">
        <v>144</v>
      </c>
      <c r="F17" s="981"/>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981" t="s">
        <v>4</v>
      </c>
      <c r="H21" s="1" t="s">
        <v>14</v>
      </c>
    </row>
    <row r="22" spans="1:8" x14ac:dyDescent="0.35">
      <c r="B22" s="3" t="s">
        <v>162</v>
      </c>
      <c r="C22" s="2" t="s">
        <v>159</v>
      </c>
      <c r="D22" s="2" t="s">
        <v>166</v>
      </c>
      <c r="E22" s="2" t="s">
        <v>151</v>
      </c>
      <c r="F22" s="981"/>
    </row>
    <row r="23" spans="1:8" x14ac:dyDescent="0.35">
      <c r="B23" s="3" t="s">
        <v>163</v>
      </c>
      <c r="C23" s="2" t="s">
        <v>156</v>
      </c>
      <c r="D23" s="2" t="s">
        <v>167</v>
      </c>
      <c r="E23" s="2" t="s">
        <v>152</v>
      </c>
      <c r="F23" s="981"/>
    </row>
    <row r="24" spans="1:8" ht="29" x14ac:dyDescent="0.35">
      <c r="B24" s="3" t="s">
        <v>164</v>
      </c>
      <c r="C24" s="2" t="s">
        <v>157</v>
      </c>
      <c r="D24" s="2" t="s">
        <v>168</v>
      </c>
      <c r="E24" s="2" t="s">
        <v>153</v>
      </c>
      <c r="F24" s="981"/>
    </row>
    <row r="25" spans="1:8" x14ac:dyDescent="0.35">
      <c r="B25" s="3" t="s">
        <v>172</v>
      </c>
      <c r="C25" s="2" t="s">
        <v>158</v>
      </c>
      <c r="D25" s="2" t="s">
        <v>169</v>
      </c>
      <c r="E25" s="2" t="s">
        <v>154</v>
      </c>
      <c r="F25" s="981"/>
    </row>
    <row r="26" spans="1:8" x14ac:dyDescent="0.35">
      <c r="D26" s="2" t="s">
        <v>170</v>
      </c>
      <c r="E26" s="2" t="s">
        <v>155</v>
      </c>
      <c r="F26" s="981"/>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981" t="s">
        <v>4</v>
      </c>
      <c r="H30" s="980" t="s">
        <v>15</v>
      </c>
    </row>
    <row r="31" spans="1:8" x14ac:dyDescent="0.35">
      <c r="B31" s="3" t="s">
        <v>184</v>
      </c>
      <c r="C31" s="3" t="s">
        <v>180</v>
      </c>
      <c r="D31" s="2" t="s">
        <v>207</v>
      </c>
      <c r="E31" s="2" t="s">
        <v>174</v>
      </c>
      <c r="F31" s="981"/>
      <c r="H31" s="980"/>
    </row>
    <row r="32" spans="1:8" ht="29" x14ac:dyDescent="0.35">
      <c r="B32" s="3" t="s">
        <v>185</v>
      </c>
      <c r="C32" s="3" t="s">
        <v>181</v>
      </c>
      <c r="D32" s="2" t="s">
        <v>208</v>
      </c>
      <c r="E32" s="2" t="s">
        <v>175</v>
      </c>
      <c r="F32" s="981"/>
      <c r="H32" s="980"/>
    </row>
    <row r="33" spans="1:8" ht="29" x14ac:dyDescent="0.35">
      <c r="D33" s="2" t="s">
        <v>209</v>
      </c>
      <c r="E33" s="2" t="s">
        <v>176</v>
      </c>
      <c r="F33" s="981"/>
      <c r="H33" s="980"/>
    </row>
    <row r="34" spans="1:8" x14ac:dyDescent="0.35">
      <c r="D34" s="2" t="s">
        <v>210</v>
      </c>
      <c r="E34" s="2" t="s">
        <v>177</v>
      </c>
      <c r="G34" s="981" t="s">
        <v>13</v>
      </c>
      <c r="H34" s="980"/>
    </row>
    <row r="35" spans="1:8" x14ac:dyDescent="0.35">
      <c r="D35" s="2" t="s">
        <v>211</v>
      </c>
      <c r="E35" s="2" t="s">
        <v>178</v>
      </c>
      <c r="G35" s="981"/>
      <c r="H35" s="980"/>
    </row>
    <row r="36" spans="1:8" x14ac:dyDescent="0.35">
      <c r="D36" s="2" t="s">
        <v>212</v>
      </c>
      <c r="E36" s="2" t="s">
        <v>179</v>
      </c>
      <c r="G36" s="981"/>
      <c r="H36" s="980"/>
    </row>
    <row r="37" spans="1:8" x14ac:dyDescent="0.35">
      <c r="B37" s="3" t="s">
        <v>194</v>
      </c>
      <c r="C37" s="8" t="s">
        <v>186</v>
      </c>
      <c r="D37" s="2" t="s">
        <v>213</v>
      </c>
      <c r="E37" s="2" t="s">
        <v>83</v>
      </c>
      <c r="F37" s="981" t="s">
        <v>9</v>
      </c>
      <c r="H37" s="980" t="s">
        <v>17</v>
      </c>
    </row>
    <row r="38" spans="1:8" x14ac:dyDescent="0.35">
      <c r="B38" s="3" t="s">
        <v>195</v>
      </c>
      <c r="C38" s="3" t="s">
        <v>187</v>
      </c>
      <c r="F38" s="981"/>
      <c r="H38" s="980"/>
    </row>
    <row r="39" spans="1:8" x14ac:dyDescent="0.35">
      <c r="B39" s="3" t="s">
        <v>196</v>
      </c>
      <c r="C39" s="3" t="s">
        <v>188</v>
      </c>
      <c r="F39" s="981"/>
      <c r="H39" s="980"/>
    </row>
    <row r="40" spans="1:8" x14ac:dyDescent="0.35">
      <c r="B40" s="3" t="s">
        <v>197</v>
      </c>
      <c r="C40" s="9" t="s">
        <v>189</v>
      </c>
      <c r="D40" s="3" t="s">
        <v>214</v>
      </c>
      <c r="E40" s="2" t="s">
        <v>84</v>
      </c>
      <c r="G40" s="981" t="s">
        <v>16</v>
      </c>
      <c r="H40" s="980"/>
    </row>
    <row r="41" spans="1:8" x14ac:dyDescent="0.35">
      <c r="B41" s="3" t="s">
        <v>198</v>
      </c>
      <c r="C41" s="2" t="s">
        <v>190</v>
      </c>
      <c r="D41" s="2"/>
      <c r="G41" s="981"/>
      <c r="H41" s="980"/>
    </row>
    <row r="42" spans="1:8" x14ac:dyDescent="0.35">
      <c r="B42" s="3" t="s">
        <v>199</v>
      </c>
      <c r="C42" s="2" t="s">
        <v>191</v>
      </c>
      <c r="D42" s="2"/>
      <c r="G42" s="981"/>
      <c r="H42" s="980"/>
    </row>
    <row r="43" spans="1:8" x14ac:dyDescent="0.35">
      <c r="B43" s="3" t="s">
        <v>200</v>
      </c>
      <c r="C43" s="2" t="s">
        <v>192</v>
      </c>
      <c r="D43" s="2"/>
      <c r="G43" s="981"/>
      <c r="H43" s="980"/>
    </row>
    <row r="44" spans="1:8" x14ac:dyDescent="0.35">
      <c r="B44" s="3" t="s">
        <v>201</v>
      </c>
      <c r="C44" s="3" t="s">
        <v>193</v>
      </c>
      <c r="D44" s="2"/>
      <c r="G44" s="981"/>
      <c r="H44" s="980"/>
    </row>
    <row r="46" spans="1:8" x14ac:dyDescent="0.35">
      <c r="A46" s="4" t="s">
        <v>18</v>
      </c>
      <c r="H46" t="s">
        <v>19</v>
      </c>
    </row>
    <row r="47" spans="1:8" x14ac:dyDescent="0.35">
      <c r="B47" s="3" t="s">
        <v>205</v>
      </c>
      <c r="C47" s="3" t="s">
        <v>20</v>
      </c>
      <c r="D47" s="3" t="s">
        <v>215</v>
      </c>
      <c r="E47" s="2" t="s">
        <v>202</v>
      </c>
      <c r="G47" s="981" t="s">
        <v>13</v>
      </c>
      <c r="H47" s="982" t="s">
        <v>542</v>
      </c>
    </row>
    <row r="48" spans="1:8" x14ac:dyDescent="0.35">
      <c r="D48" s="3" t="s">
        <v>216</v>
      </c>
      <c r="E48" s="2" t="s">
        <v>203</v>
      </c>
      <c r="G48" s="981"/>
      <c r="H48" s="982"/>
    </row>
    <row r="49" spans="1:8" x14ac:dyDescent="0.35">
      <c r="D49" s="3" t="s">
        <v>217</v>
      </c>
      <c r="E49" s="2" t="s">
        <v>204</v>
      </c>
      <c r="G49" s="981"/>
      <c r="H49" s="982"/>
    </row>
    <row r="50" spans="1:8" x14ac:dyDescent="0.35">
      <c r="B50" s="3" t="s">
        <v>218</v>
      </c>
      <c r="C50" s="3" t="s">
        <v>21</v>
      </c>
      <c r="D50" s="3" t="s">
        <v>222</v>
      </c>
      <c r="E50" s="2" t="s">
        <v>219</v>
      </c>
      <c r="G50" s="981" t="s">
        <v>13</v>
      </c>
    </row>
    <row r="51" spans="1:8" ht="29" x14ac:dyDescent="0.35">
      <c r="D51" s="3" t="s">
        <v>223</v>
      </c>
      <c r="E51" s="2" t="s">
        <v>220</v>
      </c>
      <c r="G51" s="981"/>
    </row>
    <row r="52" spans="1:8" ht="29" x14ac:dyDescent="0.35">
      <c r="D52" s="3" t="s">
        <v>224</v>
      </c>
      <c r="E52" s="2" t="s">
        <v>221</v>
      </c>
      <c r="G52" s="981"/>
    </row>
    <row r="53" spans="1:8" ht="29" x14ac:dyDescent="0.35">
      <c r="B53" s="3" t="s">
        <v>225</v>
      </c>
      <c r="C53" s="3" t="s">
        <v>85</v>
      </c>
      <c r="D53" s="3" t="s">
        <v>230</v>
      </c>
      <c r="E53" s="2" t="s">
        <v>226</v>
      </c>
      <c r="G53" s="981" t="s">
        <v>13</v>
      </c>
    </row>
    <row r="54" spans="1:8" x14ac:dyDescent="0.35">
      <c r="C54" s="2"/>
      <c r="D54" s="3" t="s">
        <v>231</v>
      </c>
      <c r="E54" s="2" t="s">
        <v>227</v>
      </c>
      <c r="G54" s="981"/>
    </row>
    <row r="55" spans="1:8" ht="29" x14ac:dyDescent="0.35">
      <c r="C55" s="2"/>
      <c r="D55" s="3" t="s">
        <v>232</v>
      </c>
      <c r="E55" s="2" t="s">
        <v>228</v>
      </c>
      <c r="G55" s="981"/>
    </row>
    <row r="56" spans="1:8" x14ac:dyDescent="0.35">
      <c r="C56" s="2"/>
      <c r="D56" s="3" t="s">
        <v>233</v>
      </c>
      <c r="E56" s="2" t="s">
        <v>229</v>
      </c>
      <c r="G56" s="981"/>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981" t="s">
        <v>16</v>
      </c>
      <c r="H69" s="983" t="s">
        <v>89</v>
      </c>
    </row>
    <row r="70" spans="1:8" x14ac:dyDescent="0.35">
      <c r="B70" s="3" t="s">
        <v>263</v>
      </c>
      <c r="C70" s="2" t="s">
        <v>254</v>
      </c>
      <c r="D70" s="2" t="s">
        <v>266</v>
      </c>
      <c r="E70" s="2" t="s">
        <v>258</v>
      </c>
      <c r="G70" s="981"/>
      <c r="H70" s="983"/>
    </row>
    <row r="71" spans="1:8" x14ac:dyDescent="0.35">
      <c r="B71" s="3" t="s">
        <v>264</v>
      </c>
      <c r="C71" s="2" t="s">
        <v>255</v>
      </c>
      <c r="D71" s="2" t="s">
        <v>267</v>
      </c>
      <c r="E71" s="2" t="s">
        <v>259</v>
      </c>
      <c r="G71" s="981"/>
      <c r="H71" s="983"/>
    </row>
    <row r="72" spans="1:8" ht="29" x14ac:dyDescent="0.35">
      <c r="C72" s="2"/>
      <c r="D72" s="2" t="s">
        <v>268</v>
      </c>
      <c r="E72" s="2" t="s">
        <v>260</v>
      </c>
      <c r="G72" s="981"/>
      <c r="H72" s="983"/>
    </row>
    <row r="73" spans="1:8" ht="29" x14ac:dyDescent="0.35">
      <c r="C73" s="2"/>
      <c r="D73" s="2" t="s">
        <v>269</v>
      </c>
      <c r="E73" s="2" t="s">
        <v>261</v>
      </c>
      <c r="G73" s="981"/>
      <c r="H73" s="983"/>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980" t="s">
        <v>32</v>
      </c>
    </row>
    <row r="79" spans="1:8" x14ac:dyDescent="0.35">
      <c r="C79" s="5"/>
      <c r="D79" s="2" t="s">
        <v>272</v>
      </c>
      <c r="E79" s="2" t="s">
        <v>252</v>
      </c>
      <c r="F79" s="981" t="s">
        <v>9</v>
      </c>
      <c r="H79" s="980"/>
    </row>
    <row r="80" spans="1:8" x14ac:dyDescent="0.35">
      <c r="C80" s="5"/>
      <c r="D80" s="2" t="s">
        <v>273</v>
      </c>
      <c r="E80" s="2" t="s">
        <v>253</v>
      </c>
      <c r="F80" s="981"/>
      <c r="H80" s="980"/>
    </row>
    <row r="81" spans="2:8" x14ac:dyDescent="0.35">
      <c r="C81" s="5"/>
      <c r="D81" s="2" t="s">
        <v>274</v>
      </c>
      <c r="E81" s="2" t="s">
        <v>249</v>
      </c>
      <c r="G81" s="981" t="s">
        <v>16</v>
      </c>
      <c r="H81" s="10"/>
    </row>
    <row r="82" spans="2:8" x14ac:dyDescent="0.35">
      <c r="C82" s="5"/>
      <c r="D82" s="2" t="s">
        <v>275</v>
      </c>
      <c r="E82" s="2" t="s">
        <v>250</v>
      </c>
      <c r="G82" s="981"/>
      <c r="H82" s="10"/>
    </row>
    <row r="83" spans="2:8" x14ac:dyDescent="0.35">
      <c r="C83" s="5"/>
      <c r="D83" s="2" t="s">
        <v>276</v>
      </c>
      <c r="E83" s="2" t="s">
        <v>251</v>
      </c>
      <c r="G83" s="981"/>
      <c r="H83" s="10"/>
    </row>
    <row r="85" spans="2:8" ht="29" x14ac:dyDescent="0.35">
      <c r="B85" s="3" t="s">
        <v>281</v>
      </c>
      <c r="C85" s="2" t="s">
        <v>280</v>
      </c>
      <c r="D85" s="2" t="s">
        <v>285</v>
      </c>
      <c r="E85" s="2" t="s">
        <v>91</v>
      </c>
      <c r="F85" s="981" t="s">
        <v>4</v>
      </c>
      <c r="H85" s="1012" t="s">
        <v>92</v>
      </c>
    </row>
    <row r="86" spans="2:8" x14ac:dyDescent="0.35">
      <c r="B86" s="3" t="s">
        <v>282</v>
      </c>
      <c r="C86" s="2" t="s">
        <v>277</v>
      </c>
      <c r="D86" s="2"/>
      <c r="F86" s="981"/>
      <c r="H86" s="1012"/>
    </row>
    <row r="87" spans="2:8" x14ac:dyDescent="0.35">
      <c r="B87" s="3" t="s">
        <v>283</v>
      </c>
      <c r="C87" s="2" t="s">
        <v>278</v>
      </c>
      <c r="D87" s="2"/>
      <c r="F87" s="981"/>
      <c r="H87" s="1012"/>
    </row>
    <row r="88" spans="2:8" x14ac:dyDescent="0.35">
      <c r="B88" s="3" t="s">
        <v>284</v>
      </c>
      <c r="C88" s="2" t="s">
        <v>279</v>
      </c>
      <c r="D88" s="2"/>
      <c r="F88" s="981"/>
      <c r="H88" s="1012"/>
    </row>
    <row r="90" spans="2:8" ht="72.5" x14ac:dyDescent="0.35">
      <c r="B90" s="3" t="s">
        <v>286</v>
      </c>
      <c r="C90" s="2" t="s">
        <v>33</v>
      </c>
      <c r="D90" s="2" t="s">
        <v>290</v>
      </c>
      <c r="E90" s="2" t="s">
        <v>34</v>
      </c>
      <c r="F90" s="6" t="s">
        <v>4</v>
      </c>
      <c r="H90" s="980" t="s">
        <v>36</v>
      </c>
    </row>
    <row r="91" spans="2:8" ht="43.5" x14ac:dyDescent="0.35">
      <c r="B91" s="3" t="s">
        <v>287</v>
      </c>
      <c r="C91" s="2" t="s">
        <v>93</v>
      </c>
      <c r="D91" s="2" t="s">
        <v>291</v>
      </c>
      <c r="E91" s="2" t="s">
        <v>288</v>
      </c>
      <c r="F91" s="981" t="s">
        <v>4</v>
      </c>
      <c r="H91" s="980"/>
    </row>
    <row r="92" spans="2:8" x14ac:dyDescent="0.35">
      <c r="C92" s="2"/>
      <c r="D92" s="2" t="s">
        <v>292</v>
      </c>
      <c r="E92" s="2" t="s">
        <v>289</v>
      </c>
      <c r="F92" s="981"/>
      <c r="H92" s="980"/>
    </row>
    <row r="93" spans="2:8" x14ac:dyDescent="0.35">
      <c r="B93" s="3" t="s">
        <v>293</v>
      </c>
      <c r="C93" s="2" t="s">
        <v>94</v>
      </c>
      <c r="D93" s="2" t="s">
        <v>295</v>
      </c>
      <c r="E93" s="2" t="s">
        <v>95</v>
      </c>
      <c r="G93" s="6" t="s">
        <v>16</v>
      </c>
      <c r="H93" s="980"/>
    </row>
    <row r="94" spans="2:8" ht="29" x14ac:dyDescent="0.35">
      <c r="B94" s="3" t="s">
        <v>294</v>
      </c>
      <c r="C94" s="2" t="s">
        <v>35</v>
      </c>
      <c r="D94" s="2" t="s">
        <v>296</v>
      </c>
      <c r="E94" s="2" t="s">
        <v>96</v>
      </c>
      <c r="F94" s="6" t="s">
        <v>4</v>
      </c>
      <c r="H94" s="980"/>
    </row>
    <row r="96" spans="2:8" ht="101.5" x14ac:dyDescent="0.35">
      <c r="B96" s="3" t="s">
        <v>300</v>
      </c>
      <c r="C96" s="2" t="s">
        <v>97</v>
      </c>
      <c r="D96" s="3" t="s">
        <v>301</v>
      </c>
      <c r="E96" s="2" t="s">
        <v>297</v>
      </c>
      <c r="F96" s="981" t="s">
        <v>4</v>
      </c>
      <c r="H96" s="1" t="s">
        <v>37</v>
      </c>
    </row>
    <row r="97" spans="2:8" x14ac:dyDescent="0.35">
      <c r="C97" s="2"/>
      <c r="D97" s="3" t="s">
        <v>302</v>
      </c>
      <c r="E97" s="2" t="s">
        <v>298</v>
      </c>
      <c r="F97" s="981"/>
    </row>
    <row r="98" spans="2:8" x14ac:dyDescent="0.35">
      <c r="D98" s="3" t="s">
        <v>303</v>
      </c>
      <c r="E98" s="2" t="s">
        <v>299</v>
      </c>
      <c r="F98" s="981"/>
    </row>
    <row r="99" spans="2:8" x14ac:dyDescent="0.35">
      <c r="B99" s="3" t="s">
        <v>304</v>
      </c>
      <c r="C99" s="2" t="s">
        <v>38</v>
      </c>
      <c r="D99" s="2" t="s">
        <v>305</v>
      </c>
      <c r="E99" s="2" t="s">
        <v>98</v>
      </c>
      <c r="F99" s="981" t="s">
        <v>9</v>
      </c>
    </row>
    <row r="100" spans="2:8" ht="29" x14ac:dyDescent="0.35">
      <c r="B100" s="3" t="s">
        <v>306</v>
      </c>
      <c r="C100" s="3" t="s">
        <v>39</v>
      </c>
      <c r="D100" s="3" t="s">
        <v>307</v>
      </c>
      <c r="E100" s="2" t="s">
        <v>99</v>
      </c>
      <c r="F100" s="981"/>
      <c r="H100" s="5" t="s">
        <v>100</v>
      </c>
    </row>
    <row r="101" spans="2:8" x14ac:dyDescent="0.35">
      <c r="B101" s="3" t="s">
        <v>314</v>
      </c>
      <c r="C101" s="3" t="s">
        <v>308</v>
      </c>
      <c r="G101" s="981" t="s">
        <v>16</v>
      </c>
      <c r="H101" s="982" t="s">
        <v>40</v>
      </c>
    </row>
    <row r="102" spans="2:8" x14ac:dyDescent="0.35">
      <c r="B102" s="3" t="s">
        <v>315</v>
      </c>
      <c r="C102" s="3" t="s">
        <v>309</v>
      </c>
      <c r="G102" s="981"/>
      <c r="H102" s="982"/>
    </row>
    <row r="103" spans="2:8" x14ac:dyDescent="0.35">
      <c r="B103" s="3" t="s">
        <v>316</v>
      </c>
      <c r="C103" s="3" t="s">
        <v>310</v>
      </c>
      <c r="G103" s="981"/>
      <c r="H103" s="5"/>
    </row>
    <row r="104" spans="2:8" x14ac:dyDescent="0.35">
      <c r="B104" s="3" t="s">
        <v>317</v>
      </c>
      <c r="C104" s="3" t="s">
        <v>311</v>
      </c>
      <c r="G104" s="981"/>
      <c r="H104" s="5"/>
    </row>
    <row r="105" spans="2:8" ht="29" x14ac:dyDescent="0.35">
      <c r="B105" s="3" t="s">
        <v>318</v>
      </c>
      <c r="C105" s="3" t="s">
        <v>312</v>
      </c>
      <c r="D105" s="3" t="str">
        <f>CONCATENATE(B105,".SF1")</f>
        <v>Mod2.C17.SF1</v>
      </c>
      <c r="E105" s="2" t="s">
        <v>320</v>
      </c>
      <c r="G105" s="981"/>
      <c r="H105" s="5"/>
    </row>
    <row r="106" spans="2:8" ht="29" x14ac:dyDescent="0.35">
      <c r="B106" s="3" t="s">
        <v>319</v>
      </c>
      <c r="C106" s="3" t="s">
        <v>313</v>
      </c>
      <c r="D106" s="3" t="str">
        <f>CONCATENATE(B106,".SF1")</f>
        <v>Mod2.C18.SF1</v>
      </c>
      <c r="E106" s="2" t="s">
        <v>321</v>
      </c>
      <c r="G106" s="981"/>
      <c r="H106" s="5"/>
    </row>
    <row r="107" spans="2:8" x14ac:dyDescent="0.35">
      <c r="H107" s="5"/>
    </row>
    <row r="108" spans="2:8" x14ac:dyDescent="0.35">
      <c r="B108" s="3" t="s">
        <v>328</v>
      </c>
      <c r="C108" s="3" t="s">
        <v>322</v>
      </c>
      <c r="D108" s="3" t="str">
        <f>CONCATENATE(B108,".SF1")</f>
        <v>Mod2.C19.SF1</v>
      </c>
      <c r="E108" s="2" t="s">
        <v>334</v>
      </c>
      <c r="F108" s="981" t="s">
        <v>9</v>
      </c>
      <c r="H108" s="5"/>
    </row>
    <row r="109" spans="2:8" x14ac:dyDescent="0.35">
      <c r="B109" s="3" t="s">
        <v>329</v>
      </c>
      <c r="C109" s="3" t="s">
        <v>323</v>
      </c>
      <c r="D109" s="3" t="s">
        <v>336</v>
      </c>
      <c r="E109" s="2" t="s">
        <v>335</v>
      </c>
      <c r="F109" s="981"/>
      <c r="H109" s="5"/>
    </row>
    <row r="110" spans="2:8" x14ac:dyDescent="0.35">
      <c r="B110" s="3" t="s">
        <v>330</v>
      </c>
      <c r="C110" s="3" t="s">
        <v>324</v>
      </c>
      <c r="F110" s="981"/>
      <c r="H110" s="5"/>
    </row>
    <row r="111" spans="2:8" x14ac:dyDescent="0.35">
      <c r="B111" s="3" t="s">
        <v>331</v>
      </c>
      <c r="C111" s="3" t="s">
        <v>325</v>
      </c>
      <c r="F111" s="981"/>
    </row>
    <row r="112" spans="2:8" x14ac:dyDescent="0.35">
      <c r="B112" s="3" t="s">
        <v>332</v>
      </c>
      <c r="C112" s="2" t="s">
        <v>326</v>
      </c>
      <c r="D112" s="2"/>
      <c r="F112" s="981"/>
    </row>
    <row r="113" spans="2:8" x14ac:dyDescent="0.35">
      <c r="B113" s="3" t="s">
        <v>333</v>
      </c>
      <c r="C113" s="3" t="s">
        <v>327</v>
      </c>
      <c r="F113" s="981"/>
    </row>
    <row r="114" spans="2:8" ht="29" x14ac:dyDescent="0.35">
      <c r="B114" s="3" t="s">
        <v>346</v>
      </c>
      <c r="C114" s="2" t="s">
        <v>337</v>
      </c>
      <c r="D114" s="3" t="s">
        <v>359</v>
      </c>
      <c r="E114" s="2" t="s">
        <v>355</v>
      </c>
      <c r="F114" s="981" t="s">
        <v>9</v>
      </c>
      <c r="H114" s="982" t="s">
        <v>101</v>
      </c>
    </row>
    <row r="115" spans="2:8" x14ac:dyDescent="0.35">
      <c r="B115" s="3" t="s">
        <v>347</v>
      </c>
      <c r="C115" s="2" t="s">
        <v>338</v>
      </c>
      <c r="D115" s="3" t="s">
        <v>360</v>
      </c>
      <c r="E115" s="2" t="s">
        <v>356</v>
      </c>
      <c r="F115" s="981"/>
      <c r="H115" s="982"/>
    </row>
    <row r="116" spans="2:8" ht="29" x14ac:dyDescent="0.35">
      <c r="B116" s="3" t="s">
        <v>348</v>
      </c>
      <c r="C116" s="2" t="s">
        <v>339</v>
      </c>
      <c r="D116" s="3" t="s">
        <v>361</v>
      </c>
      <c r="E116" s="2" t="s">
        <v>357</v>
      </c>
      <c r="F116" s="981"/>
      <c r="H116" s="982"/>
    </row>
    <row r="117" spans="2:8" x14ac:dyDescent="0.35">
      <c r="B117" s="3" t="s">
        <v>349</v>
      </c>
      <c r="C117" s="2" t="s">
        <v>340</v>
      </c>
      <c r="D117" s="3" t="s">
        <v>362</v>
      </c>
      <c r="E117" s="2" t="s">
        <v>358</v>
      </c>
      <c r="F117" s="981"/>
      <c r="H117" s="982"/>
    </row>
    <row r="118" spans="2:8" ht="29" x14ac:dyDescent="0.35">
      <c r="B118" s="3" t="s">
        <v>350</v>
      </c>
      <c r="C118" s="2" t="s">
        <v>341</v>
      </c>
      <c r="F118" s="981"/>
      <c r="H118" s="982"/>
    </row>
    <row r="119" spans="2:8" x14ac:dyDescent="0.35">
      <c r="B119" s="3" t="s">
        <v>351</v>
      </c>
      <c r="C119" s="2" t="s">
        <v>342</v>
      </c>
      <c r="F119" s="981"/>
      <c r="H119" s="982"/>
    </row>
    <row r="120" spans="2:8" x14ac:dyDescent="0.35">
      <c r="B120" s="3" t="s">
        <v>352</v>
      </c>
      <c r="C120" s="2" t="s">
        <v>343</v>
      </c>
      <c r="F120" s="981"/>
      <c r="H120" s="982"/>
    </row>
    <row r="121" spans="2:8" x14ac:dyDescent="0.35">
      <c r="B121" s="3" t="s">
        <v>353</v>
      </c>
      <c r="C121" s="2" t="s">
        <v>344</v>
      </c>
      <c r="F121" s="981"/>
      <c r="H121" s="982"/>
    </row>
    <row r="122" spans="2:8" x14ac:dyDescent="0.35">
      <c r="B122" s="3" t="s">
        <v>354</v>
      </c>
      <c r="C122" s="2" t="s">
        <v>345</v>
      </c>
      <c r="F122" s="981"/>
      <c r="H122" s="982"/>
    </row>
    <row r="123" spans="2:8" x14ac:dyDescent="0.35">
      <c r="B123" s="3" t="s">
        <v>372</v>
      </c>
      <c r="C123" s="3" t="s">
        <v>363</v>
      </c>
      <c r="D123" s="3" t="str">
        <f>CONCATENATE(B123,".SF1")</f>
        <v>Mod2.C34.SF1</v>
      </c>
      <c r="E123" s="2" t="s">
        <v>102</v>
      </c>
      <c r="F123" s="981"/>
      <c r="G123" s="981" t="s">
        <v>13</v>
      </c>
    </row>
    <row r="124" spans="2:8" x14ac:dyDescent="0.35">
      <c r="B124" s="3" t="s">
        <v>373</v>
      </c>
      <c r="C124" s="3" t="s">
        <v>364</v>
      </c>
      <c r="F124" s="981"/>
      <c r="G124" s="981"/>
    </row>
    <row r="125" spans="2:8" x14ac:dyDescent="0.35">
      <c r="B125" s="3" t="s">
        <v>374</v>
      </c>
      <c r="C125" s="3" t="s">
        <v>365</v>
      </c>
      <c r="F125" s="981"/>
      <c r="G125" s="981"/>
    </row>
    <row r="126" spans="2:8" x14ac:dyDescent="0.35">
      <c r="B126" s="3" t="s">
        <v>375</v>
      </c>
      <c r="C126" s="3" t="s">
        <v>366</v>
      </c>
      <c r="F126" s="981" t="s">
        <v>9</v>
      </c>
      <c r="H126" s="980" t="s">
        <v>41</v>
      </c>
    </row>
    <row r="127" spans="2:8" x14ac:dyDescent="0.35">
      <c r="B127" s="3" t="s">
        <v>376</v>
      </c>
      <c r="C127" s="3" t="s">
        <v>367</v>
      </c>
      <c r="D127" s="3" t="str">
        <f>CONCATENATE(B127,".SF1")</f>
        <v>Mod2.C38.SF1</v>
      </c>
      <c r="E127" s="2" t="s">
        <v>381</v>
      </c>
      <c r="F127" s="981"/>
      <c r="H127" s="980"/>
    </row>
    <row r="128" spans="2:8" x14ac:dyDescent="0.35">
      <c r="B128" s="3" t="s">
        <v>377</v>
      </c>
      <c r="C128" s="3" t="s">
        <v>368</v>
      </c>
      <c r="D128" s="3" t="s">
        <v>383</v>
      </c>
      <c r="E128" s="2" t="s">
        <v>382</v>
      </c>
      <c r="F128" s="981"/>
    </row>
    <row r="129" spans="1:8" x14ac:dyDescent="0.35">
      <c r="B129" s="3" t="s">
        <v>378</v>
      </c>
      <c r="C129" s="3" t="s">
        <v>369</v>
      </c>
      <c r="F129" s="981"/>
    </row>
    <row r="130" spans="1:8" x14ac:dyDescent="0.35">
      <c r="B130" s="3" t="s">
        <v>379</v>
      </c>
      <c r="C130" s="2" t="s">
        <v>370</v>
      </c>
      <c r="D130" s="2"/>
      <c r="F130" s="981"/>
    </row>
    <row r="131" spans="1:8" x14ac:dyDescent="0.35">
      <c r="B131" s="3" t="s">
        <v>380</v>
      </c>
      <c r="C131" s="3" t="s">
        <v>371</v>
      </c>
      <c r="F131" s="981"/>
    </row>
    <row r="132" spans="1:8" x14ac:dyDescent="0.35">
      <c r="B132" s="3" t="s">
        <v>386</v>
      </c>
      <c r="C132" s="2" t="s">
        <v>384</v>
      </c>
      <c r="D132" s="3" t="str">
        <f>CONCATENATE(B132,".SF1")</f>
        <v>Mod2.C43.SF1</v>
      </c>
      <c r="E132" s="2" t="s">
        <v>42</v>
      </c>
      <c r="F132" s="981" t="s">
        <v>9</v>
      </c>
    </row>
    <row r="133" spans="1:8" x14ac:dyDescent="0.35">
      <c r="B133" s="3" t="s">
        <v>387</v>
      </c>
      <c r="C133" s="3" t="s">
        <v>385</v>
      </c>
      <c r="F133" s="981"/>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981" t="s">
        <v>13</v>
      </c>
      <c r="H139" s="10"/>
    </row>
    <row r="140" spans="1:8" ht="29" x14ac:dyDescent="0.35">
      <c r="D140" s="3" t="s">
        <v>396</v>
      </c>
      <c r="E140" s="2" t="s">
        <v>394</v>
      </c>
      <c r="G140" s="981"/>
    </row>
    <row r="141" spans="1:8" x14ac:dyDescent="0.35">
      <c r="B141" s="3" t="s">
        <v>397</v>
      </c>
      <c r="C141" s="2" t="s">
        <v>107</v>
      </c>
      <c r="D141" s="3" t="str">
        <f>CONCATENATE(B141,".SF1")</f>
        <v>Mod3.C4.SF1</v>
      </c>
      <c r="E141" s="2" t="s">
        <v>393</v>
      </c>
      <c r="G141" s="981" t="s">
        <v>13</v>
      </c>
    </row>
    <row r="142" spans="1:8" ht="29" x14ac:dyDescent="0.35">
      <c r="D142" s="3" t="s">
        <v>398</v>
      </c>
      <c r="E142" s="2" t="s">
        <v>394</v>
      </c>
      <c r="G142" s="981"/>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981" t="s">
        <v>16</v>
      </c>
      <c r="H146" s="980" t="s">
        <v>48</v>
      </c>
    </row>
    <row r="147" spans="1:8" x14ac:dyDescent="0.35">
      <c r="B147" s="3" t="s">
        <v>405</v>
      </c>
      <c r="C147" s="3" t="s">
        <v>399</v>
      </c>
      <c r="D147" s="3" t="str">
        <f>CONCATENATE(B147,".SF1")</f>
        <v>Res1.C2.SF1</v>
      </c>
      <c r="E147" s="2" t="s">
        <v>402</v>
      </c>
      <c r="G147" s="981"/>
      <c r="H147" s="980"/>
    </row>
    <row r="148" spans="1:8" ht="29" x14ac:dyDescent="0.35">
      <c r="B148" s="3" t="s">
        <v>406</v>
      </c>
      <c r="C148" s="3" t="s">
        <v>400</v>
      </c>
      <c r="D148" s="3" t="str">
        <f>CONCATENATE(B148,".SF1")</f>
        <v>Res1.C3.SF1</v>
      </c>
      <c r="E148" s="2" t="s">
        <v>403</v>
      </c>
      <c r="G148" s="981"/>
      <c r="H148" s="980"/>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981" t="s">
        <v>4</v>
      </c>
      <c r="H152" s="980" t="s">
        <v>417</v>
      </c>
    </row>
    <row r="153" spans="1:8" x14ac:dyDescent="0.35">
      <c r="B153" s="3" t="s">
        <v>418</v>
      </c>
      <c r="C153" s="3" t="s">
        <v>412</v>
      </c>
      <c r="D153" s="3" t="s">
        <v>420</v>
      </c>
      <c r="E153" s="2" t="s">
        <v>415</v>
      </c>
      <c r="F153" s="981"/>
      <c r="H153" s="980"/>
    </row>
    <row r="154" spans="1:8" x14ac:dyDescent="0.35">
      <c r="B154" s="3" t="s">
        <v>419</v>
      </c>
      <c r="C154" s="2" t="s">
        <v>411</v>
      </c>
      <c r="D154" s="3" t="s">
        <v>421</v>
      </c>
      <c r="E154" s="2" t="s">
        <v>416</v>
      </c>
      <c r="F154" s="981"/>
      <c r="H154" s="980"/>
    </row>
    <row r="155" spans="1:8" x14ac:dyDescent="0.35">
      <c r="B155" s="3" t="s">
        <v>422</v>
      </c>
      <c r="C155" s="2" t="s">
        <v>437</v>
      </c>
      <c r="G155" s="981" t="s">
        <v>16</v>
      </c>
      <c r="H155" s="982" t="s">
        <v>430</v>
      </c>
    </row>
    <row r="156" spans="1:8" x14ac:dyDescent="0.35">
      <c r="B156" s="3" t="s">
        <v>423</v>
      </c>
      <c r="C156" s="2" t="s">
        <v>440</v>
      </c>
      <c r="D156" s="3" t="str">
        <f>CONCATENATE(B156,".SF1")</f>
        <v>Res2.C5.SF1</v>
      </c>
      <c r="E156" s="2" t="s">
        <v>427</v>
      </c>
      <c r="G156" s="981"/>
      <c r="H156" s="982"/>
    </row>
    <row r="157" spans="1:8" x14ac:dyDescent="0.35">
      <c r="B157" s="3" t="s">
        <v>424</v>
      </c>
      <c r="C157" s="2" t="s">
        <v>438</v>
      </c>
      <c r="D157" s="3" t="str">
        <f t="shared" ref="D157:D164" si="0">CONCATENATE(B157,".SF1")</f>
        <v>Res2.C6.SF1</v>
      </c>
      <c r="E157" s="2" t="s">
        <v>428</v>
      </c>
      <c r="G157" s="981"/>
      <c r="H157" s="982"/>
    </row>
    <row r="158" spans="1:8" x14ac:dyDescent="0.35">
      <c r="B158" s="3" t="s">
        <v>425</v>
      </c>
      <c r="C158" s="2" t="s">
        <v>439</v>
      </c>
      <c r="D158" s="3" t="str">
        <f t="shared" si="0"/>
        <v>Res2.C7.SF1</v>
      </c>
      <c r="E158" s="2" t="s">
        <v>429</v>
      </c>
      <c r="G158" s="981"/>
      <c r="H158" s="982"/>
    </row>
    <row r="159" spans="1:8" x14ac:dyDescent="0.35">
      <c r="B159" s="3" t="s">
        <v>426</v>
      </c>
      <c r="C159" s="2" t="s">
        <v>435</v>
      </c>
      <c r="D159" s="3" t="str">
        <f t="shared" si="0"/>
        <v>Res2.C8.SF1</v>
      </c>
      <c r="E159" s="2" t="s">
        <v>431</v>
      </c>
      <c r="F159" s="981" t="s">
        <v>4</v>
      </c>
      <c r="H159" s="10"/>
    </row>
    <row r="160" spans="1:8" x14ac:dyDescent="0.35">
      <c r="B160" s="3" t="s">
        <v>433</v>
      </c>
      <c r="C160" s="2" t="s">
        <v>436</v>
      </c>
      <c r="D160" s="3" t="str">
        <f t="shared" si="0"/>
        <v>Res2.C9.SF1</v>
      </c>
      <c r="E160" s="2" t="s">
        <v>432</v>
      </c>
      <c r="F160" s="981"/>
      <c r="H160" s="10"/>
    </row>
    <row r="161" spans="2:8" ht="29" x14ac:dyDescent="0.35">
      <c r="B161" s="3" t="s">
        <v>434</v>
      </c>
      <c r="C161" s="2" t="s">
        <v>441</v>
      </c>
      <c r="D161" s="3" t="str">
        <f t="shared" si="0"/>
        <v>Res2.C10.SF1</v>
      </c>
      <c r="E161" s="2" t="s">
        <v>444</v>
      </c>
      <c r="G161" s="980" t="s">
        <v>16</v>
      </c>
      <c r="H161" s="980" t="s">
        <v>446</v>
      </c>
    </row>
    <row r="162" spans="2:8" ht="29" x14ac:dyDescent="0.35">
      <c r="B162" s="3" t="s">
        <v>443</v>
      </c>
      <c r="C162" s="2" t="s">
        <v>442</v>
      </c>
      <c r="D162" s="3" t="str">
        <f t="shared" si="0"/>
        <v>Res2.C11.SF1</v>
      </c>
      <c r="E162" s="2" t="s">
        <v>445</v>
      </c>
      <c r="G162" s="980"/>
      <c r="H162" s="980"/>
    </row>
    <row r="164" spans="2:8" x14ac:dyDescent="0.35">
      <c r="B164" s="3" t="s">
        <v>455</v>
      </c>
      <c r="C164" s="2" t="s">
        <v>109</v>
      </c>
      <c r="D164" s="3" t="str">
        <f t="shared" si="0"/>
        <v>Res2.C12.SF1</v>
      </c>
      <c r="E164" s="2" t="s">
        <v>108</v>
      </c>
      <c r="F164" s="981" t="s">
        <v>9</v>
      </c>
      <c r="H164" s="980" t="s">
        <v>454</v>
      </c>
    </row>
    <row r="165" spans="2:8" x14ac:dyDescent="0.35">
      <c r="B165" s="3" t="s">
        <v>456</v>
      </c>
      <c r="C165" s="2" t="s">
        <v>447</v>
      </c>
      <c r="D165" s="2"/>
      <c r="F165" s="981"/>
      <c r="H165" s="980"/>
    </row>
    <row r="166" spans="2:8" ht="29" x14ac:dyDescent="0.35">
      <c r="B166" s="3" t="s">
        <v>457</v>
      </c>
      <c r="C166" s="2" t="s">
        <v>448</v>
      </c>
      <c r="D166" s="2"/>
      <c r="F166" s="981"/>
      <c r="H166" s="980"/>
    </row>
    <row r="167" spans="2:8" x14ac:dyDescent="0.35">
      <c r="B167" s="3" t="s">
        <v>458</v>
      </c>
      <c r="C167" s="2" t="s">
        <v>449</v>
      </c>
      <c r="D167" s="3" t="str">
        <f>CONCATENATE(B167,".SF1")</f>
        <v>Res2.C15.SF1</v>
      </c>
      <c r="E167" s="2" t="s">
        <v>452</v>
      </c>
      <c r="F167" s="981"/>
      <c r="H167" s="980"/>
    </row>
    <row r="168" spans="2:8" x14ac:dyDescent="0.35">
      <c r="B168" s="3" t="s">
        <v>459</v>
      </c>
      <c r="C168" s="3" t="s">
        <v>450</v>
      </c>
      <c r="D168" s="3" t="s">
        <v>467</v>
      </c>
      <c r="E168" s="2" t="s">
        <v>453</v>
      </c>
      <c r="F168" s="981"/>
      <c r="H168" s="980"/>
    </row>
    <row r="169" spans="2:8" x14ac:dyDescent="0.35">
      <c r="B169" s="3" t="s">
        <v>460</v>
      </c>
      <c r="C169" s="2" t="s">
        <v>451</v>
      </c>
      <c r="F169" s="981"/>
      <c r="H169" s="980"/>
    </row>
    <row r="170" spans="2:8" ht="29" x14ac:dyDescent="0.35">
      <c r="D170" s="3" t="s">
        <v>468</v>
      </c>
      <c r="E170" s="2" t="s">
        <v>110</v>
      </c>
      <c r="G170" s="6" t="s">
        <v>13</v>
      </c>
      <c r="H170" s="980"/>
    </row>
    <row r="171" spans="2:8" x14ac:dyDescent="0.35">
      <c r="C171" s="2"/>
      <c r="D171" s="2"/>
    </row>
    <row r="172" spans="2:8" x14ac:dyDescent="0.35">
      <c r="B172" s="3" t="s">
        <v>469</v>
      </c>
      <c r="C172" s="3" t="s">
        <v>461</v>
      </c>
      <c r="D172" s="3" t="str">
        <f>CONCATENATE(B172,".SF1")</f>
        <v>Res2.C18.SF1</v>
      </c>
      <c r="E172" s="2" t="s">
        <v>465</v>
      </c>
      <c r="F172" s="981" t="s">
        <v>9</v>
      </c>
      <c r="H172" s="984" t="s">
        <v>473</v>
      </c>
    </row>
    <row r="173" spans="2:8" x14ac:dyDescent="0.35">
      <c r="B173" s="3" t="s">
        <v>470</v>
      </c>
      <c r="C173" s="3" t="s">
        <v>462</v>
      </c>
      <c r="F173" s="981"/>
      <c r="H173" s="984"/>
    </row>
    <row r="174" spans="2:8" x14ac:dyDescent="0.35">
      <c r="B174" s="3" t="s">
        <v>471</v>
      </c>
      <c r="C174" s="5" t="s">
        <v>463</v>
      </c>
      <c r="D174" s="2"/>
      <c r="F174" s="981"/>
      <c r="H174" s="984"/>
    </row>
    <row r="175" spans="2:8" ht="29" x14ac:dyDescent="0.35">
      <c r="B175" s="3" t="s">
        <v>472</v>
      </c>
      <c r="C175" s="7" t="s">
        <v>464</v>
      </c>
      <c r="D175" s="3" t="str">
        <f>CONCATENATE(B175,".SF1")</f>
        <v>Res2.C21.SF1</v>
      </c>
      <c r="E175" s="2" t="s">
        <v>466</v>
      </c>
      <c r="F175" s="981"/>
      <c r="H175" s="984"/>
    </row>
    <row r="176" spans="2:8" ht="29" x14ac:dyDescent="0.35">
      <c r="B176" s="3" t="s">
        <v>476</v>
      </c>
      <c r="C176" s="3" t="s">
        <v>474</v>
      </c>
      <c r="D176" s="3" t="str">
        <f>CONCATENATE(B176,".SF1")</f>
        <v>Res2.C22.SF1</v>
      </c>
      <c r="E176" s="2" t="s">
        <v>478</v>
      </c>
      <c r="G176" s="981" t="s">
        <v>16</v>
      </c>
      <c r="H176" s="980" t="s">
        <v>51</v>
      </c>
    </row>
    <row r="177" spans="1:8" ht="29" x14ac:dyDescent="0.35">
      <c r="B177" s="3" t="s">
        <v>477</v>
      </c>
      <c r="C177" s="2" t="s">
        <v>475</v>
      </c>
      <c r="D177" s="2" t="s">
        <v>479</v>
      </c>
      <c r="E177" s="2" t="s">
        <v>111</v>
      </c>
      <c r="G177" s="981"/>
      <c r="H177" s="980"/>
    </row>
    <row r="178" spans="1:8" x14ac:dyDescent="0.35">
      <c r="B178" s="3" t="s">
        <v>482</v>
      </c>
      <c r="C178" s="3" t="s">
        <v>480</v>
      </c>
      <c r="G178" s="981" t="s">
        <v>13</v>
      </c>
    </row>
    <row r="179" spans="1:8" ht="29" x14ac:dyDescent="0.35">
      <c r="B179" s="3" t="s">
        <v>483</v>
      </c>
      <c r="C179" s="2" t="s">
        <v>481</v>
      </c>
      <c r="D179" s="3" t="str">
        <f>CONCATENATE(B179,".SF1")</f>
        <v>Res2.C25.SF1</v>
      </c>
      <c r="E179" s="2" t="s">
        <v>111</v>
      </c>
      <c r="G179" s="981"/>
    </row>
    <row r="181" spans="1:8" x14ac:dyDescent="0.35">
      <c r="A181" s="8" t="s">
        <v>52</v>
      </c>
      <c r="C181" s="2"/>
      <c r="D181" s="2"/>
    </row>
    <row r="182" spans="1:8" x14ac:dyDescent="0.35">
      <c r="B182" s="3" t="s">
        <v>484</v>
      </c>
      <c r="C182" s="3" t="s">
        <v>486</v>
      </c>
      <c r="D182" s="3" t="str">
        <f>CONCATENATE(B182,".SF1")</f>
        <v>Res3.C1.SF1</v>
      </c>
      <c r="E182" s="2" t="s">
        <v>112</v>
      </c>
      <c r="F182" s="6" t="s">
        <v>9</v>
      </c>
      <c r="H182" s="980" t="s">
        <v>55</v>
      </c>
    </row>
    <row r="183" spans="1:8" x14ac:dyDescent="0.35">
      <c r="B183" s="3" t="s">
        <v>485</v>
      </c>
      <c r="C183" s="3" t="s">
        <v>53</v>
      </c>
      <c r="D183" s="3" t="str">
        <f>CONCATENATE(B183,".SF1")</f>
        <v>Res3.C2.SF1</v>
      </c>
      <c r="E183" s="2" t="s">
        <v>54</v>
      </c>
      <c r="F183" s="6" t="s">
        <v>9</v>
      </c>
      <c r="H183" s="980"/>
    </row>
    <row r="184" spans="1:8" x14ac:dyDescent="0.35">
      <c r="B184" s="3" t="s">
        <v>489</v>
      </c>
      <c r="C184" s="2" t="s">
        <v>113</v>
      </c>
      <c r="D184" s="3" t="str">
        <f>CONCATENATE(B184,".SF1")</f>
        <v>Res3.C3.SF1</v>
      </c>
      <c r="E184" s="2" t="s">
        <v>487</v>
      </c>
      <c r="G184" s="981" t="s">
        <v>13</v>
      </c>
    </row>
    <row r="185" spans="1:8" x14ac:dyDescent="0.35">
      <c r="D185" s="3" t="s">
        <v>490</v>
      </c>
      <c r="E185" s="2" t="s">
        <v>488</v>
      </c>
      <c r="G185" s="981"/>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980" t="s">
        <v>493</v>
      </c>
    </row>
    <row r="189" spans="1:8" x14ac:dyDescent="0.35">
      <c r="B189" s="3" t="s">
        <v>495</v>
      </c>
      <c r="C189" s="3" t="s">
        <v>59</v>
      </c>
      <c r="D189" s="3" t="str">
        <f>CONCATENATE(B189,".SF1")</f>
        <v>Exp1.C2.SF1</v>
      </c>
      <c r="E189" s="2" t="s">
        <v>115</v>
      </c>
      <c r="F189" s="6" t="s">
        <v>4</v>
      </c>
      <c r="H189" s="980"/>
    </row>
    <row r="190" spans="1:8" x14ac:dyDescent="0.35">
      <c r="B190" s="3" t="s">
        <v>496</v>
      </c>
      <c r="C190" s="3" t="s">
        <v>60</v>
      </c>
      <c r="D190" s="3" t="str">
        <f>CONCATENATE(B190,".SF1")</f>
        <v>Exp1.C3.SF1</v>
      </c>
      <c r="E190" s="2" t="s">
        <v>491</v>
      </c>
      <c r="G190" s="981" t="s">
        <v>13</v>
      </c>
      <c r="H190" s="980"/>
    </row>
    <row r="191" spans="1:8" x14ac:dyDescent="0.35">
      <c r="C191" s="2"/>
      <c r="D191" s="2" t="s">
        <v>497</v>
      </c>
      <c r="E191" s="2" t="s">
        <v>492</v>
      </c>
      <c r="G191" s="981"/>
      <c r="H191" s="980"/>
    </row>
    <row r="193" spans="1:8" x14ac:dyDescent="0.35">
      <c r="A193" s="8" t="s">
        <v>61</v>
      </c>
    </row>
    <row r="194" spans="1:8" x14ac:dyDescent="0.35">
      <c r="B194" s="3" t="s">
        <v>504</v>
      </c>
      <c r="C194" s="2" t="s">
        <v>498</v>
      </c>
      <c r="D194" s="3" t="str">
        <f>CONCATENATE(B194,".SF1")</f>
        <v>Exp2.C1.SF1</v>
      </c>
      <c r="E194" s="2" t="s">
        <v>499</v>
      </c>
      <c r="F194" s="981" t="s">
        <v>9</v>
      </c>
    </row>
    <row r="195" spans="1:8" x14ac:dyDescent="0.35">
      <c r="D195" s="3" t="s">
        <v>506</v>
      </c>
      <c r="E195" s="2" t="s">
        <v>500</v>
      </c>
      <c r="F195" s="981"/>
    </row>
    <row r="196" spans="1:8" x14ac:dyDescent="0.35">
      <c r="B196" s="3" t="s">
        <v>505</v>
      </c>
      <c r="C196" s="3" t="s">
        <v>62</v>
      </c>
      <c r="D196" s="3" t="str">
        <f>CONCATENATE(B196,".SF1")</f>
        <v>Exp2.C2.SF1</v>
      </c>
      <c r="E196" s="2" t="s">
        <v>501</v>
      </c>
      <c r="G196" s="981" t="s">
        <v>13</v>
      </c>
    </row>
    <row r="197" spans="1:8" x14ac:dyDescent="0.35">
      <c r="D197" s="3" t="s">
        <v>507</v>
      </c>
      <c r="E197" s="2" t="s">
        <v>502</v>
      </c>
      <c r="G197" s="981"/>
    </row>
    <row r="198" spans="1:8" x14ac:dyDescent="0.35">
      <c r="D198" s="3" t="s">
        <v>508</v>
      </c>
      <c r="E198" s="2" t="s">
        <v>503</v>
      </c>
      <c r="G198" s="981"/>
    </row>
    <row r="199" spans="1:8" x14ac:dyDescent="0.35">
      <c r="A199" s="8"/>
      <c r="B199" s="3" t="s">
        <v>509</v>
      </c>
      <c r="C199" s="3" t="s">
        <v>510</v>
      </c>
      <c r="D199" s="3" t="str">
        <f>CONCATENATE(B199,".SF1")</f>
        <v>Exp2.C3.SF1</v>
      </c>
      <c r="E199" s="2" t="s">
        <v>514</v>
      </c>
      <c r="G199" s="981" t="s">
        <v>13</v>
      </c>
    </row>
    <row r="200" spans="1:8" x14ac:dyDescent="0.35">
      <c r="A200" s="8"/>
      <c r="B200" s="3" t="s">
        <v>516</v>
      </c>
      <c r="C200" s="3" t="s">
        <v>511</v>
      </c>
      <c r="G200" s="981"/>
      <c r="H200" s="1" t="s">
        <v>63</v>
      </c>
    </row>
    <row r="201" spans="1:8" x14ac:dyDescent="0.35">
      <c r="A201" s="8"/>
      <c r="B201" s="3" t="s">
        <v>517</v>
      </c>
      <c r="C201" s="3" t="s">
        <v>512</v>
      </c>
      <c r="G201" s="981"/>
    </row>
    <row r="202" spans="1:8" x14ac:dyDescent="0.35">
      <c r="A202" s="8"/>
      <c r="B202" s="3" t="s">
        <v>518</v>
      </c>
      <c r="C202" s="3" t="s">
        <v>513</v>
      </c>
      <c r="D202" s="3" t="str">
        <f>CONCATENATE(B202,".SF1")</f>
        <v>Exp2.C6.SF1</v>
      </c>
      <c r="E202" s="2" t="s">
        <v>515</v>
      </c>
      <c r="G202" s="981"/>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981" t="s">
        <v>13</v>
      </c>
    </row>
    <row r="207" spans="1:8" ht="29" x14ac:dyDescent="0.35">
      <c r="A207" s="8"/>
      <c r="B207" s="3" t="s">
        <v>527</v>
      </c>
      <c r="C207" s="3" t="s">
        <v>523</v>
      </c>
      <c r="D207" s="3" t="str">
        <f t="shared" si="1"/>
        <v>Exp3.C3.SF1</v>
      </c>
      <c r="E207" s="2" t="s">
        <v>525</v>
      </c>
      <c r="G207" s="981"/>
      <c r="H207" s="1" t="s">
        <v>65</v>
      </c>
    </row>
    <row r="208" spans="1:8" x14ac:dyDescent="0.35">
      <c r="B208" s="3" t="s">
        <v>532</v>
      </c>
      <c r="C208" s="2" t="s">
        <v>117</v>
      </c>
      <c r="D208" s="3" t="str">
        <f t="shared" si="1"/>
        <v>Exp3.C4.SF1</v>
      </c>
      <c r="E208" s="2" t="s">
        <v>491</v>
      </c>
      <c r="G208" s="981"/>
      <c r="H208"/>
    </row>
    <row r="209" spans="1:8" x14ac:dyDescent="0.35">
      <c r="B209" s="3" t="s">
        <v>533</v>
      </c>
      <c r="C209" s="3" t="s">
        <v>528</v>
      </c>
      <c r="D209" s="3" t="str">
        <f t="shared" si="1"/>
        <v>Exp3.C5.SF1</v>
      </c>
      <c r="E209" s="2" t="s">
        <v>530</v>
      </c>
      <c r="G209" s="981"/>
      <c r="H209"/>
    </row>
    <row r="210" spans="1:8" x14ac:dyDescent="0.35">
      <c r="B210" s="3" t="s">
        <v>534</v>
      </c>
      <c r="C210" s="2" t="s">
        <v>529</v>
      </c>
      <c r="D210" s="3" t="str">
        <f t="shared" si="1"/>
        <v>Exp3.C6.SF1</v>
      </c>
      <c r="E210" s="2" t="s">
        <v>531</v>
      </c>
      <c r="G210" s="981"/>
      <c r="H210"/>
    </row>
    <row r="211" spans="1:8" x14ac:dyDescent="0.35">
      <c r="B211" s="3" t="s">
        <v>539</v>
      </c>
      <c r="C211" s="3" t="s">
        <v>535</v>
      </c>
      <c r="D211" s="3" t="str">
        <f t="shared" si="1"/>
        <v>Exp3.C7.SF1</v>
      </c>
      <c r="E211" s="2" t="s">
        <v>537</v>
      </c>
      <c r="G211" s="981"/>
    </row>
    <row r="212" spans="1:8" ht="29" x14ac:dyDescent="0.35">
      <c r="B212" s="3" t="s">
        <v>540</v>
      </c>
      <c r="C212" s="3" t="s">
        <v>536</v>
      </c>
      <c r="D212" s="3" t="s">
        <v>541</v>
      </c>
      <c r="E212" s="2" t="s">
        <v>538</v>
      </c>
      <c r="G212" s="981"/>
    </row>
    <row r="213" spans="1:8" x14ac:dyDescent="0.35">
      <c r="B213" s="3" t="s">
        <v>547</v>
      </c>
      <c r="C213" s="2" t="s">
        <v>35</v>
      </c>
      <c r="D213" s="3" t="str">
        <f t="shared" si="1"/>
        <v>Exp3.C9.SF1</v>
      </c>
      <c r="E213" s="2" t="s">
        <v>66</v>
      </c>
      <c r="F213" s="6" t="s">
        <v>9</v>
      </c>
      <c r="H213" s="980" t="s">
        <v>67</v>
      </c>
    </row>
    <row r="214" spans="1:8" ht="29" x14ac:dyDescent="0.35">
      <c r="B214" s="3" t="s">
        <v>548</v>
      </c>
      <c r="C214" s="2" t="s">
        <v>543</v>
      </c>
      <c r="D214" s="3" t="str">
        <f t="shared" si="1"/>
        <v>Exp3.C10.SF1</v>
      </c>
      <c r="E214" s="2" t="s">
        <v>118</v>
      </c>
      <c r="F214" s="6" t="s">
        <v>4</v>
      </c>
      <c r="H214" s="980"/>
    </row>
    <row r="215" spans="1:8" ht="29" x14ac:dyDescent="0.35">
      <c r="B215" s="3" t="s">
        <v>549</v>
      </c>
      <c r="C215" s="2" t="s">
        <v>119</v>
      </c>
      <c r="D215" s="3" t="str">
        <f t="shared" si="1"/>
        <v>Exp3.C11.SF1</v>
      </c>
      <c r="E215" s="2" t="s">
        <v>544</v>
      </c>
      <c r="F215" s="981" t="s">
        <v>4</v>
      </c>
      <c r="H215" s="980" t="s">
        <v>546</v>
      </c>
    </row>
    <row r="216" spans="1:8" ht="29" x14ac:dyDescent="0.35">
      <c r="C216" s="2"/>
      <c r="D216" s="3" t="s">
        <v>550</v>
      </c>
      <c r="E216" s="2" t="s">
        <v>545</v>
      </c>
      <c r="F216" s="981"/>
      <c r="H216" s="980"/>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981" t="s">
        <v>9</v>
      </c>
      <c r="H220" s="980" t="s">
        <v>556</v>
      </c>
    </row>
    <row r="221" spans="1:8" x14ac:dyDescent="0.35">
      <c r="B221" s="3" t="s">
        <v>559</v>
      </c>
      <c r="C221" s="2" t="s">
        <v>384</v>
      </c>
      <c r="D221" s="2"/>
      <c r="F221" s="981"/>
      <c r="H221" s="980"/>
    </row>
    <row r="222" spans="1:8" x14ac:dyDescent="0.35">
      <c r="B222" s="3" t="s">
        <v>560</v>
      </c>
      <c r="C222" s="3" t="s">
        <v>555</v>
      </c>
      <c r="F222" s="981"/>
      <c r="H222" s="980"/>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981" t="s">
        <v>9</v>
      </c>
      <c r="H226" s="984" t="s">
        <v>566</v>
      </c>
    </row>
    <row r="227" spans="1:8" x14ac:dyDescent="0.35">
      <c r="D227" s="3" t="s">
        <v>568</v>
      </c>
      <c r="E227" s="2" t="s">
        <v>562</v>
      </c>
      <c r="F227" s="981"/>
      <c r="H227" s="984"/>
    </row>
    <row r="228" spans="1:8" x14ac:dyDescent="0.35">
      <c r="D228" s="3" t="s">
        <v>569</v>
      </c>
      <c r="E228" s="2" t="s">
        <v>563</v>
      </c>
      <c r="F228" s="981"/>
      <c r="H228" s="984"/>
    </row>
    <row r="229" spans="1:8" x14ac:dyDescent="0.35">
      <c r="C229" s="2"/>
      <c r="D229" s="3" t="s">
        <v>570</v>
      </c>
      <c r="E229" s="2" t="s">
        <v>564</v>
      </c>
      <c r="F229" s="981"/>
      <c r="H229" s="984"/>
    </row>
    <row r="230" spans="1:8" x14ac:dyDescent="0.35">
      <c r="D230" s="3" t="s">
        <v>571</v>
      </c>
      <c r="E230" s="2" t="s">
        <v>565</v>
      </c>
      <c r="F230" s="981"/>
      <c r="H230" s="984"/>
    </row>
    <row r="231" spans="1:8" x14ac:dyDescent="0.35">
      <c r="B231" s="3" t="s">
        <v>572</v>
      </c>
      <c r="C231" s="2" t="s">
        <v>124</v>
      </c>
      <c r="D231" s="3" t="str">
        <f>CONCATENATE(B231,".SF1")</f>
        <v>Com1.C2.SF1</v>
      </c>
      <c r="E231" s="2" t="s">
        <v>73</v>
      </c>
      <c r="G231" s="6" t="s">
        <v>13</v>
      </c>
      <c r="H231" s="984"/>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981" t="s">
        <v>9</v>
      </c>
      <c r="H235" s="980" t="s">
        <v>580</v>
      </c>
    </row>
    <row r="236" spans="1:8" x14ac:dyDescent="0.35">
      <c r="D236" s="3" t="s">
        <v>588</v>
      </c>
      <c r="E236" s="2" t="s">
        <v>577</v>
      </c>
      <c r="F236" s="981"/>
      <c r="H236" s="980"/>
    </row>
    <row r="237" spans="1:8" x14ac:dyDescent="0.35">
      <c r="D237" s="3" t="s">
        <v>589</v>
      </c>
      <c r="E237" s="2" t="s">
        <v>578</v>
      </c>
      <c r="F237" s="981"/>
      <c r="H237" s="980"/>
    </row>
    <row r="238" spans="1:8" x14ac:dyDescent="0.35">
      <c r="D238" s="3" t="s">
        <v>590</v>
      </c>
      <c r="E238" s="2" t="s">
        <v>579</v>
      </c>
      <c r="F238" s="981"/>
      <c r="H238" s="980"/>
    </row>
    <row r="239" spans="1:8" x14ac:dyDescent="0.35">
      <c r="B239" s="3" t="s">
        <v>586</v>
      </c>
      <c r="C239" s="3" t="s">
        <v>78</v>
      </c>
      <c r="D239" s="3" t="str">
        <f>CONCATENATE(B239,".SF1")</f>
        <v>Com2.C2.SF1</v>
      </c>
      <c r="E239" s="2" t="s">
        <v>581</v>
      </c>
      <c r="G239" s="981" t="s">
        <v>13</v>
      </c>
    </row>
    <row r="240" spans="1:8" x14ac:dyDescent="0.35">
      <c r="D240" s="3" t="s">
        <v>592</v>
      </c>
      <c r="E240" s="2" t="s">
        <v>582</v>
      </c>
      <c r="G240" s="981"/>
    </row>
    <row r="241" spans="1:8" x14ac:dyDescent="0.35">
      <c r="B241" s="3" t="s">
        <v>587</v>
      </c>
      <c r="C241" s="2" t="s">
        <v>583</v>
      </c>
      <c r="D241" s="3" t="str">
        <f>CONCATENATE(B241,".SF1")</f>
        <v>Com2.C3.SF1</v>
      </c>
      <c r="E241" s="2" t="s">
        <v>584</v>
      </c>
      <c r="F241" s="981" t="s">
        <v>9</v>
      </c>
      <c r="H241" s="980" t="s">
        <v>79</v>
      </c>
    </row>
    <row r="242" spans="1:8" ht="15" customHeight="1" x14ac:dyDescent="0.35">
      <c r="D242" s="3" t="s">
        <v>591</v>
      </c>
      <c r="E242" s="2" t="s">
        <v>585</v>
      </c>
      <c r="F242" s="981"/>
      <c r="H242" s="980"/>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017" t="s">
        <v>735</v>
      </c>
      <c r="B1" s="981" t="s">
        <v>743</v>
      </c>
      <c r="C1" s="981" t="s">
        <v>738</v>
      </c>
      <c r="D1" s="6" t="s">
        <v>745</v>
      </c>
      <c r="E1" t="s">
        <v>1173</v>
      </c>
      <c r="G1" s="1017" t="s">
        <v>736</v>
      </c>
      <c r="H1" s="981" t="s">
        <v>761</v>
      </c>
      <c r="I1" s="981" t="s">
        <v>762</v>
      </c>
      <c r="J1" s="6" t="s">
        <v>767</v>
      </c>
      <c r="K1" t="s">
        <v>1211</v>
      </c>
      <c r="M1" s="1017" t="s">
        <v>737</v>
      </c>
      <c r="N1" s="981" t="s">
        <v>782</v>
      </c>
      <c r="O1" s="981" t="s">
        <v>784</v>
      </c>
      <c r="P1" s="6" t="s">
        <v>789</v>
      </c>
      <c r="Q1" t="s">
        <v>1181</v>
      </c>
      <c r="U1" s="171" t="s">
        <v>804</v>
      </c>
      <c r="V1" s="172" t="s">
        <v>805</v>
      </c>
      <c r="W1" s="173" t="s">
        <v>806</v>
      </c>
    </row>
    <row r="2" spans="1:26" x14ac:dyDescent="0.35">
      <c r="A2" s="1017"/>
      <c r="B2" s="981"/>
      <c r="C2" s="981"/>
      <c r="D2" s="6" t="s">
        <v>746</v>
      </c>
      <c r="E2" t="s">
        <v>1175</v>
      </c>
      <c r="G2" s="1017"/>
      <c r="H2" s="981"/>
      <c r="I2" s="981"/>
      <c r="J2" s="6" t="s">
        <v>768</v>
      </c>
      <c r="K2" t="s">
        <v>1212</v>
      </c>
      <c r="M2" s="1017"/>
      <c r="N2" s="981"/>
      <c r="O2" s="981"/>
      <c r="P2" s="6" t="s">
        <v>790</v>
      </c>
      <c r="Q2" t="s">
        <v>1182</v>
      </c>
      <c r="S2" s="1014" t="s">
        <v>807</v>
      </c>
      <c r="T2" s="180" t="s">
        <v>1217</v>
      </c>
      <c r="U2" s="174" t="str">
        <f>E1</f>
        <v>De Maisonneuve Paul</v>
      </c>
      <c r="V2" s="166" t="str">
        <f>E2</f>
        <v>A1-2 - Hubert De Fraisse Lucas</v>
      </c>
      <c r="W2" s="167" t="str">
        <f>E3</f>
        <v>A1-3 - Itim Badis</v>
      </c>
      <c r="Z2" t="s">
        <v>1174</v>
      </c>
    </row>
    <row r="3" spans="1:26" x14ac:dyDescent="0.35">
      <c r="A3" s="1017"/>
      <c r="B3" s="981"/>
      <c r="C3" s="981"/>
      <c r="D3" s="6" t="s">
        <v>747</v>
      </c>
      <c r="E3" t="s">
        <v>1176</v>
      </c>
      <c r="G3" s="1017"/>
      <c r="H3" s="981"/>
      <c r="I3" s="981"/>
      <c r="J3" s="6" t="s">
        <v>769</v>
      </c>
      <c r="K3" t="s">
        <v>1213</v>
      </c>
      <c r="M3" s="1017"/>
      <c r="N3" s="981"/>
      <c r="O3" s="981"/>
      <c r="P3" s="6" t="s">
        <v>791</v>
      </c>
      <c r="Q3" t="s">
        <v>1183</v>
      </c>
      <c r="S3" s="1015"/>
      <c r="T3" s="181" t="s">
        <v>808</v>
      </c>
      <c r="U3" s="175" t="str">
        <f>E4</f>
        <v>A1-4 - Jacquier Corentin</v>
      </c>
      <c r="V3" s="164" t="str">
        <f>E5</f>
        <v>A1-5 - Jouve Simon</v>
      </c>
      <c r="W3" s="168" t="str">
        <f>E6</f>
        <v>A1-6 - Lucas Gabriel</v>
      </c>
      <c r="Z3" t="s">
        <v>1175</v>
      </c>
    </row>
    <row r="4" spans="1:26" x14ac:dyDescent="0.35">
      <c r="A4" s="1017"/>
      <c r="B4" s="981"/>
      <c r="C4" s="981" t="s">
        <v>739</v>
      </c>
      <c r="D4" s="6" t="s">
        <v>748</v>
      </c>
      <c r="E4" t="s">
        <v>1177</v>
      </c>
      <c r="G4" s="1017"/>
      <c r="H4" s="981"/>
      <c r="I4" s="981" t="s">
        <v>763</v>
      </c>
      <c r="J4" s="6" t="s">
        <v>770</v>
      </c>
      <c r="K4" t="s">
        <v>1214</v>
      </c>
      <c r="M4" s="1017"/>
      <c r="N4" s="981"/>
      <c r="O4" s="981" t="s">
        <v>785</v>
      </c>
      <c r="P4" s="6" t="s">
        <v>792</v>
      </c>
      <c r="Q4" t="s">
        <v>1184</v>
      </c>
      <c r="S4" s="1015"/>
      <c r="T4" s="181" t="s">
        <v>650</v>
      </c>
      <c r="U4" s="175" t="str">
        <f>E7</f>
        <v>C1-1 - Ramousse Benjamin</v>
      </c>
      <c r="V4" s="164" t="str">
        <f>E8</f>
        <v>C1-2 - Reymond Artus</v>
      </c>
      <c r="W4" s="168" t="str">
        <f>E9</f>
        <v>C1-3 - Salinas Maximilien</v>
      </c>
      <c r="Z4" t="s">
        <v>1176</v>
      </c>
    </row>
    <row r="5" spans="1:26" x14ac:dyDescent="0.35">
      <c r="A5" s="1017"/>
      <c r="B5" s="981"/>
      <c r="C5" s="981"/>
      <c r="D5" s="6" t="s">
        <v>749</v>
      </c>
      <c r="E5" t="s">
        <v>1178</v>
      </c>
      <c r="G5" s="1017"/>
      <c r="H5" s="981"/>
      <c r="I5" s="981"/>
      <c r="J5" s="6" t="s">
        <v>771</v>
      </c>
      <c r="K5" t="s">
        <v>1215</v>
      </c>
      <c r="M5" s="1017"/>
      <c r="N5" s="981"/>
      <c r="O5" s="981"/>
      <c r="P5" s="6" t="s">
        <v>793</v>
      </c>
      <c r="Q5" t="s">
        <v>1185</v>
      </c>
      <c r="S5" s="1015"/>
      <c r="T5" s="181" t="s">
        <v>1218</v>
      </c>
      <c r="U5" s="175" t="str">
        <f>E10</f>
        <v>C1-4 - Smaïl Méziaine</v>
      </c>
      <c r="V5" s="164" t="str">
        <f>E11</f>
        <v>C1-5 - Sobetsky Nathan</v>
      </c>
      <c r="W5" s="168" t="str">
        <f>E12</f>
        <v>C1-6 - Tibi Benjamin</v>
      </c>
      <c r="Z5" t="s">
        <v>1177</v>
      </c>
    </row>
    <row r="6" spans="1:26" ht="15" thickBot="1" x14ac:dyDescent="0.4">
      <c r="A6" s="1017"/>
      <c r="B6" s="981"/>
      <c r="C6" s="981"/>
      <c r="D6" s="6" t="s">
        <v>750</v>
      </c>
      <c r="E6" t="s">
        <v>1179</v>
      </c>
      <c r="G6" s="1017"/>
      <c r="H6" s="981"/>
      <c r="I6" s="981"/>
      <c r="J6" s="6" t="s">
        <v>772</v>
      </c>
      <c r="K6" t="s">
        <v>1216</v>
      </c>
      <c r="M6" s="1017"/>
      <c r="N6" s="981"/>
      <c r="O6" s="981"/>
      <c r="P6" s="6" t="s">
        <v>794</v>
      </c>
      <c r="Q6" t="s">
        <v>1186</v>
      </c>
      <c r="S6" s="1015"/>
      <c r="T6" s="182" t="s">
        <v>1144</v>
      </c>
      <c r="U6" s="176" t="str">
        <f>E13</f>
        <v>C1-7 - Vacher Axel</v>
      </c>
      <c r="V6" s="169" t="str">
        <f>E14</f>
        <v>C1-8 - Vincent Nicolas</v>
      </c>
      <c r="W6" s="170" t="str">
        <f>E15</f>
        <v>T15_3</v>
      </c>
      <c r="Z6" t="s">
        <v>1178</v>
      </c>
    </row>
    <row r="7" spans="1:26" x14ac:dyDescent="0.35">
      <c r="A7" s="1017"/>
      <c r="B7" s="981"/>
      <c r="C7" s="981" t="s">
        <v>740</v>
      </c>
      <c r="D7" s="6" t="s">
        <v>751</v>
      </c>
      <c r="E7" t="s">
        <v>1188</v>
      </c>
      <c r="G7" s="1017"/>
      <c r="H7" s="981"/>
      <c r="I7" s="981" t="s">
        <v>764</v>
      </c>
      <c r="J7" s="6" t="s">
        <v>773</v>
      </c>
      <c r="K7" t="s">
        <v>773</v>
      </c>
      <c r="M7" s="1017"/>
      <c r="N7" s="981"/>
      <c r="O7" s="981" t="s">
        <v>786</v>
      </c>
      <c r="P7" s="6" t="s">
        <v>795</v>
      </c>
      <c r="Q7" t="s">
        <v>795</v>
      </c>
      <c r="S7" s="1015"/>
      <c r="T7" s="186" t="s">
        <v>650</v>
      </c>
      <c r="U7" s="177" t="str">
        <f>K1</f>
        <v>C2-1 - Dubier Constance</v>
      </c>
      <c r="V7" s="178" t="str">
        <f>K2</f>
        <v>C2-2 - Dubosc De Pesquidoux Louis</v>
      </c>
      <c r="W7" s="179" t="str">
        <f>K3</f>
        <v>C2-3 - Dumont Alix</v>
      </c>
      <c r="Z7" t="s">
        <v>1179</v>
      </c>
    </row>
    <row r="8" spans="1:26" x14ac:dyDescent="0.35">
      <c r="A8" s="1017"/>
      <c r="B8" s="981"/>
      <c r="C8" s="981"/>
      <c r="D8" s="6" t="s">
        <v>752</v>
      </c>
      <c r="E8" t="s">
        <v>1189</v>
      </c>
      <c r="G8" s="1017"/>
      <c r="H8" s="981"/>
      <c r="I8" s="981"/>
      <c r="J8" s="6" t="s">
        <v>774</v>
      </c>
      <c r="K8" t="s">
        <v>774</v>
      </c>
      <c r="M8" s="1017"/>
      <c r="N8" s="981"/>
      <c r="O8" s="981"/>
      <c r="P8" s="6" t="s">
        <v>796</v>
      </c>
      <c r="Q8" t="s">
        <v>796</v>
      </c>
      <c r="S8" s="1015"/>
      <c r="T8" s="181" t="s">
        <v>1218</v>
      </c>
      <c r="U8" s="175" t="str">
        <f>K4</f>
        <v>C2-4 - Garnier Quentin</v>
      </c>
      <c r="V8" s="164" t="str">
        <f>K5</f>
        <v>C2-5 - Gonon Quentin</v>
      </c>
      <c r="W8" s="168" t="str">
        <f>K6</f>
        <v>C2-6 - Groisne Nathan</v>
      </c>
      <c r="Z8" t="s">
        <v>1180</v>
      </c>
    </row>
    <row r="9" spans="1:26" x14ac:dyDescent="0.35">
      <c r="A9" s="1017"/>
      <c r="B9" s="981"/>
      <c r="C9" s="981"/>
      <c r="D9" s="6" t="s">
        <v>753</v>
      </c>
      <c r="E9" t="s">
        <v>1190</v>
      </c>
      <c r="G9" s="1017"/>
      <c r="H9" s="981"/>
      <c r="I9" s="981"/>
      <c r="J9" s="6" t="s">
        <v>775</v>
      </c>
      <c r="K9" t="s">
        <v>775</v>
      </c>
      <c r="M9" s="1017"/>
      <c r="N9" s="981"/>
      <c r="O9" s="981"/>
      <c r="P9" s="6" t="s">
        <v>797</v>
      </c>
      <c r="Q9" t="s">
        <v>797</v>
      </c>
      <c r="S9" s="1015"/>
      <c r="T9" s="181"/>
      <c r="U9" s="175" t="str">
        <f>K7</f>
        <v>T14_1</v>
      </c>
      <c r="V9" s="164" t="str">
        <f>K8</f>
        <v>T14_2</v>
      </c>
      <c r="W9" s="168" t="str">
        <f>K9</f>
        <v>T14_3</v>
      </c>
      <c r="Z9" t="s">
        <v>1181</v>
      </c>
    </row>
    <row r="10" spans="1:26" x14ac:dyDescent="0.35">
      <c r="A10" s="1017"/>
      <c r="B10" s="981" t="s">
        <v>744</v>
      </c>
      <c r="C10" s="981" t="s">
        <v>741</v>
      </c>
      <c r="D10" s="6" t="s">
        <v>754</v>
      </c>
      <c r="E10" t="s">
        <v>1191</v>
      </c>
      <c r="G10" s="1017"/>
      <c r="H10" s="981" t="s">
        <v>760</v>
      </c>
      <c r="I10" s="981" t="s">
        <v>765</v>
      </c>
      <c r="J10" s="6" t="s">
        <v>776</v>
      </c>
      <c r="K10" t="s">
        <v>1197</v>
      </c>
      <c r="M10" s="1017"/>
      <c r="N10" s="981" t="s">
        <v>783</v>
      </c>
      <c r="O10" s="981" t="s">
        <v>787</v>
      </c>
      <c r="P10" s="6" t="s">
        <v>798</v>
      </c>
      <c r="Q10" t="s">
        <v>1204</v>
      </c>
      <c r="S10" s="1015"/>
      <c r="T10" s="181" t="s">
        <v>1217</v>
      </c>
      <c r="U10" s="175" t="str">
        <f>K10</f>
        <v>A2-1 - Acotto Jeffrey</v>
      </c>
      <c r="V10" s="164" t="str">
        <f>K11</f>
        <v>A2-2 - Barone Antoine</v>
      </c>
      <c r="W10" s="168" t="str">
        <f>K12</f>
        <v>A2-3 - Beaughon Antoine</v>
      </c>
      <c r="Z10" t="s">
        <v>1182</v>
      </c>
    </row>
    <row r="11" spans="1:26" ht="15" thickBot="1" x14ac:dyDescent="0.4">
      <c r="A11" s="1017"/>
      <c r="B11" s="981"/>
      <c r="C11" s="981"/>
      <c r="D11" s="6" t="s">
        <v>755</v>
      </c>
      <c r="E11" t="s">
        <v>1192</v>
      </c>
      <c r="G11" s="1017"/>
      <c r="H11" s="981"/>
      <c r="I11" s="981"/>
      <c r="J11" s="6" t="s">
        <v>777</v>
      </c>
      <c r="K11" t="s">
        <v>1198</v>
      </c>
      <c r="M11" s="1017"/>
      <c r="N11" s="981"/>
      <c r="O11" s="981"/>
      <c r="P11" s="6" t="s">
        <v>799</v>
      </c>
      <c r="Q11" t="s">
        <v>1205</v>
      </c>
      <c r="S11" s="1015"/>
      <c r="T11" s="185" t="s">
        <v>808</v>
      </c>
      <c r="U11" s="183" t="str">
        <f>K13</f>
        <v>A2-4 - Benyahia Oussama</v>
      </c>
      <c r="V11" s="165" t="str">
        <f>K14</f>
        <v>A2-5 - Bonnet Pierre</v>
      </c>
      <c r="W11" s="184" t="str">
        <f>K15</f>
        <v>A2-6 - Boyet Camille</v>
      </c>
      <c r="Z11" t="s">
        <v>1183</v>
      </c>
    </row>
    <row r="12" spans="1:26" x14ac:dyDescent="0.35">
      <c r="A12" s="1017"/>
      <c r="B12" s="981"/>
      <c r="C12" s="981"/>
      <c r="D12" s="6" t="s">
        <v>756</v>
      </c>
      <c r="E12" t="s">
        <v>1193</v>
      </c>
      <c r="G12" s="1017"/>
      <c r="H12" s="981"/>
      <c r="I12" s="981"/>
      <c r="J12" s="6" t="s">
        <v>778</v>
      </c>
      <c r="K12" t="s">
        <v>1199</v>
      </c>
      <c r="M12" s="1017"/>
      <c r="N12" s="981"/>
      <c r="O12" s="981"/>
      <c r="P12" s="6" t="s">
        <v>800</v>
      </c>
      <c r="Q12" t="s">
        <v>1206</v>
      </c>
      <c r="S12" s="1015"/>
      <c r="T12" s="180" t="s">
        <v>1217</v>
      </c>
      <c r="U12" s="174" t="str">
        <f>Q1</f>
        <v>B1-1 - Marais Corentin</v>
      </c>
      <c r="V12" s="166" t="str">
        <f>Q2</f>
        <v>B1-2 - Mermet Louis</v>
      </c>
      <c r="W12" s="167" t="str">
        <f>Q3</f>
        <v>B1-3 - Metroun Corentin</v>
      </c>
      <c r="Z12" t="s">
        <v>1184</v>
      </c>
    </row>
    <row r="13" spans="1:26" x14ac:dyDescent="0.35">
      <c r="A13" s="1017"/>
      <c r="B13" s="981"/>
      <c r="C13" s="981" t="s">
        <v>742</v>
      </c>
      <c r="D13" s="6" t="s">
        <v>757</v>
      </c>
      <c r="E13" t="s">
        <v>1194</v>
      </c>
      <c r="G13" s="1017"/>
      <c r="H13" s="981"/>
      <c r="I13" s="981" t="s">
        <v>766</v>
      </c>
      <c r="J13" s="6" t="s">
        <v>779</v>
      </c>
      <c r="K13" t="s">
        <v>1200</v>
      </c>
      <c r="M13" s="1017"/>
      <c r="N13" s="981"/>
      <c r="O13" s="981" t="s">
        <v>788</v>
      </c>
      <c r="P13" s="6" t="s">
        <v>801</v>
      </c>
      <c r="Q13" t="s">
        <v>1207</v>
      </c>
      <c r="S13" s="1015"/>
      <c r="T13" s="181" t="s">
        <v>808</v>
      </c>
      <c r="U13" s="175" t="str">
        <f>Q4</f>
        <v>B1-4 - Noherie Adrien</v>
      </c>
      <c r="V13" s="164" t="str">
        <f>Q5</f>
        <v>B1-5 - Poncet Steve</v>
      </c>
      <c r="W13" s="168" t="str">
        <f>Q6</f>
        <v>B1-6 - Prouteau Maxime</v>
      </c>
      <c r="Z13" t="s">
        <v>1185</v>
      </c>
    </row>
    <row r="14" spans="1:26" x14ac:dyDescent="0.35">
      <c r="A14" s="1017"/>
      <c r="B14" s="981"/>
      <c r="C14" s="981"/>
      <c r="D14" s="6" t="s">
        <v>758</v>
      </c>
      <c r="E14" t="s">
        <v>1195</v>
      </c>
      <c r="G14" s="1017"/>
      <c r="H14" s="981"/>
      <c r="I14" s="981"/>
      <c r="J14" s="6" t="s">
        <v>780</v>
      </c>
      <c r="K14" t="s">
        <v>1201</v>
      </c>
      <c r="M14" s="1017"/>
      <c r="N14" s="981"/>
      <c r="O14" s="981"/>
      <c r="P14" s="6" t="s">
        <v>802</v>
      </c>
      <c r="Q14" t="s">
        <v>1208</v>
      </c>
      <c r="S14" s="1015"/>
      <c r="T14" s="181"/>
      <c r="U14" s="175" t="str">
        <f>Q7</f>
        <v>T11_1</v>
      </c>
      <c r="V14" s="164" t="str">
        <f>Q8</f>
        <v>T11_2</v>
      </c>
      <c r="W14" s="168" t="str">
        <f>Q9</f>
        <v>T11_3</v>
      </c>
      <c r="Z14" t="s">
        <v>1186</v>
      </c>
    </row>
    <row r="15" spans="1:26" x14ac:dyDescent="0.35">
      <c r="A15" s="1017"/>
      <c r="B15" s="981"/>
      <c r="C15" s="981"/>
      <c r="D15" s="6" t="s">
        <v>759</v>
      </c>
      <c r="E15" t="s">
        <v>759</v>
      </c>
      <c r="G15" s="1017"/>
      <c r="H15" s="981"/>
      <c r="I15" s="981"/>
      <c r="J15" s="6" t="s">
        <v>781</v>
      </c>
      <c r="K15" t="s">
        <v>1202</v>
      </c>
      <c r="M15" s="1017"/>
      <c r="N15" s="981"/>
      <c r="O15" s="981"/>
      <c r="P15" s="6" t="s">
        <v>803</v>
      </c>
      <c r="Q15" t="s">
        <v>1209</v>
      </c>
      <c r="S15" s="1015"/>
      <c r="T15" s="181" t="s">
        <v>650</v>
      </c>
      <c r="U15" s="175" t="str">
        <f>Q10</f>
        <v>B2-1 - Bruyère Quentin</v>
      </c>
      <c r="V15" s="164" t="str">
        <f>Q11</f>
        <v>B2-2 - Castets Baptiste</v>
      </c>
      <c r="W15" s="168" t="str">
        <f>Q12</f>
        <v>B2-3 - Caule Pierre-Alain</v>
      </c>
      <c r="Z15" t="s">
        <v>1187</v>
      </c>
    </row>
    <row r="16" spans="1:26" ht="15" thickBot="1" x14ac:dyDescent="0.4">
      <c r="S16" s="1016"/>
      <c r="T16" s="182" t="s">
        <v>1218</v>
      </c>
      <c r="U16" s="176" t="str">
        <f>Q13</f>
        <v>B2-4 - Chavet Julie</v>
      </c>
      <c r="V16" s="169" t="str">
        <f>Q14</f>
        <v>B2-5 - Chollat-Namy Lucas</v>
      </c>
      <c r="W16" s="170" t="str">
        <f>Q15</f>
        <v>B2-6 - Desroches Clement</v>
      </c>
      <c r="Z16" t="s">
        <v>1188</v>
      </c>
    </row>
    <row r="17" spans="3:26" ht="15" thickBot="1" x14ac:dyDescent="0.4">
      <c r="Z17" t="s">
        <v>1189</v>
      </c>
    </row>
    <row r="18" spans="3:26" ht="15.75" customHeight="1" thickBot="1" x14ac:dyDescent="0.4">
      <c r="U18" s="171" t="s">
        <v>804</v>
      </c>
      <c r="V18" s="172" t="s">
        <v>805</v>
      </c>
      <c r="W18" s="173" t="s">
        <v>806</v>
      </c>
      <c r="Z18" t="s">
        <v>1190</v>
      </c>
    </row>
    <row r="19" spans="3:26" ht="15" customHeight="1" x14ac:dyDescent="0.35">
      <c r="C19" t="s">
        <v>651</v>
      </c>
      <c r="E19" t="s">
        <v>652</v>
      </c>
      <c r="S19" s="1014"/>
      <c r="T19" s="180" t="s">
        <v>808</v>
      </c>
      <c r="U19" s="174" t="str">
        <f>W2</f>
        <v>A1-3 - Itim Badis</v>
      </c>
      <c r="V19" s="166" t="str">
        <f>U2</f>
        <v>De Maisonneuve Paul</v>
      </c>
      <c r="W19" s="167" t="str">
        <f>V2</f>
        <v>A1-2 - Hubert De Fraisse Lucas</v>
      </c>
      <c r="Z19" t="s">
        <v>1191</v>
      </c>
    </row>
    <row r="20" spans="3:26" x14ac:dyDescent="0.35">
      <c r="C20" t="s">
        <v>652</v>
      </c>
      <c r="E20" t="s">
        <v>651</v>
      </c>
      <c r="S20" s="1015"/>
      <c r="T20" s="181" t="s">
        <v>1217</v>
      </c>
      <c r="U20" s="175" t="str">
        <f t="shared" ref="U20:U33" si="0">W3</f>
        <v>A1-6 - Lucas Gabriel</v>
      </c>
      <c r="V20" s="164" t="str">
        <f t="shared" ref="V20:W33" si="1">U3</f>
        <v>A1-4 - Jacquier Corentin</v>
      </c>
      <c r="W20" s="168" t="str">
        <f t="shared" si="1"/>
        <v>A1-5 - Jouve Simon</v>
      </c>
      <c r="Z20" t="s">
        <v>1192</v>
      </c>
    </row>
    <row r="21" spans="3:26" x14ac:dyDescent="0.35">
      <c r="C21" t="s">
        <v>650</v>
      </c>
      <c r="E21" t="s">
        <v>1218</v>
      </c>
      <c r="S21" s="1015"/>
      <c r="T21" s="181" t="s">
        <v>1218</v>
      </c>
      <c r="U21" s="175" t="str">
        <f t="shared" si="0"/>
        <v>C1-3 - Salinas Maximilien</v>
      </c>
      <c r="V21" s="164" t="str">
        <f t="shared" si="1"/>
        <v>C1-1 - Ramousse Benjamin</v>
      </c>
      <c r="W21" s="168" t="str">
        <f t="shared" si="1"/>
        <v>C1-2 - Reymond Artus</v>
      </c>
      <c r="Z21" t="s">
        <v>1193</v>
      </c>
    </row>
    <row r="22" spans="3:26" x14ac:dyDescent="0.35">
      <c r="C22" t="s">
        <v>1218</v>
      </c>
      <c r="E22" t="s">
        <v>654</v>
      </c>
      <c r="S22" s="1015"/>
      <c r="T22" s="181" t="s">
        <v>654</v>
      </c>
      <c r="U22" s="175" t="str">
        <f t="shared" si="0"/>
        <v>C1-6 - Tibi Benjamin</v>
      </c>
      <c r="V22" s="164" t="str">
        <f t="shared" si="1"/>
        <v>C1-4 - Smaïl Méziaine</v>
      </c>
      <c r="W22" s="168" t="str">
        <f t="shared" si="1"/>
        <v>C1-5 - Sobetsky Nathan</v>
      </c>
      <c r="Z22" t="s">
        <v>1194</v>
      </c>
    </row>
    <row r="23" spans="3:26" ht="15" thickBot="1" x14ac:dyDescent="0.4">
      <c r="C23" t="s">
        <v>810</v>
      </c>
      <c r="E23" t="s">
        <v>652</v>
      </c>
      <c r="S23" s="1015"/>
      <c r="T23" s="182" t="s">
        <v>808</v>
      </c>
      <c r="U23" s="176" t="str">
        <f t="shared" si="0"/>
        <v>T15_3</v>
      </c>
      <c r="V23" s="169" t="str">
        <f t="shared" si="1"/>
        <v>C1-7 - Vacher Axel</v>
      </c>
      <c r="W23" s="170" t="str">
        <f t="shared" si="1"/>
        <v>C1-8 - Vincent Nicolas</v>
      </c>
      <c r="Z23" t="s">
        <v>1195</v>
      </c>
    </row>
    <row r="24" spans="3:26" x14ac:dyDescent="0.35">
      <c r="S24" s="1015"/>
      <c r="T24" s="186" t="s">
        <v>1218</v>
      </c>
      <c r="U24" s="177" t="str">
        <f t="shared" si="0"/>
        <v>C2-3 - Dumont Alix</v>
      </c>
      <c r="V24" s="178" t="str">
        <f t="shared" si="1"/>
        <v>C2-1 - Dubier Constance</v>
      </c>
      <c r="W24" s="179" t="str">
        <f t="shared" si="1"/>
        <v>C2-2 - Dubosc De Pesquidoux Louis</v>
      </c>
      <c r="Z24" t="s">
        <v>1196</v>
      </c>
    </row>
    <row r="25" spans="3:26" x14ac:dyDescent="0.35">
      <c r="S25" s="1015"/>
      <c r="T25" s="181" t="s">
        <v>654</v>
      </c>
      <c r="U25" s="175" t="str">
        <f t="shared" si="0"/>
        <v>C2-6 - Groisne Nathan</v>
      </c>
      <c r="V25" s="164" t="str">
        <f t="shared" si="1"/>
        <v>C2-4 - Garnier Quentin</v>
      </c>
      <c r="W25" s="168" t="str">
        <f t="shared" si="1"/>
        <v>C2-5 - Gonon Quentin</v>
      </c>
      <c r="Z25" t="s">
        <v>1197</v>
      </c>
    </row>
    <row r="26" spans="3:26" x14ac:dyDescent="0.35">
      <c r="P26" t="s">
        <v>1218</v>
      </c>
      <c r="S26" s="1015"/>
      <c r="T26" s="181"/>
      <c r="U26" s="175" t="str">
        <f t="shared" si="0"/>
        <v>T14_3</v>
      </c>
      <c r="V26" s="164" t="str">
        <f t="shared" si="1"/>
        <v>T14_1</v>
      </c>
      <c r="W26" s="168" t="str">
        <f t="shared" si="1"/>
        <v>T14_2</v>
      </c>
      <c r="Z26" t="s">
        <v>1198</v>
      </c>
    </row>
    <row r="27" spans="3:26" x14ac:dyDescent="0.35">
      <c r="P27" t="s">
        <v>654</v>
      </c>
      <c r="S27" s="1015"/>
      <c r="T27" s="181" t="s">
        <v>808</v>
      </c>
      <c r="U27" s="175" t="str">
        <f t="shared" si="0"/>
        <v>A2-3 - Beaughon Antoine</v>
      </c>
      <c r="V27" s="164" t="str">
        <f t="shared" si="1"/>
        <v>A2-1 - Acotto Jeffrey</v>
      </c>
      <c r="W27" s="168" t="str">
        <f t="shared" si="1"/>
        <v>A2-2 - Barone Antoine</v>
      </c>
      <c r="Z27" t="s">
        <v>1199</v>
      </c>
    </row>
    <row r="28" spans="3:26" ht="15" thickBot="1" x14ac:dyDescent="0.4">
      <c r="P28" t="s">
        <v>655</v>
      </c>
      <c r="S28" s="1015"/>
      <c r="T28" s="185" t="s">
        <v>1217</v>
      </c>
      <c r="U28" s="183" t="str">
        <f t="shared" si="0"/>
        <v>A2-6 - Boyet Camille</v>
      </c>
      <c r="V28" s="165" t="str">
        <f t="shared" si="1"/>
        <v>A2-4 - Benyahia Oussama</v>
      </c>
      <c r="W28" s="184" t="str">
        <f t="shared" si="1"/>
        <v>A2-5 - Bonnet Pierre</v>
      </c>
      <c r="Z28" t="s">
        <v>1200</v>
      </c>
    </row>
    <row r="29" spans="3:26" x14ac:dyDescent="0.35">
      <c r="P29" t="s">
        <v>659</v>
      </c>
      <c r="S29" s="1015"/>
      <c r="T29" s="180" t="s">
        <v>808</v>
      </c>
      <c r="U29" s="174" t="str">
        <f t="shared" si="0"/>
        <v>B1-3 - Metroun Corentin</v>
      </c>
      <c r="V29" s="166" t="str">
        <f t="shared" si="1"/>
        <v>B1-1 - Marais Corentin</v>
      </c>
      <c r="W29" s="167" t="str">
        <f t="shared" si="1"/>
        <v>B1-2 - Mermet Louis</v>
      </c>
      <c r="Z29" t="s">
        <v>1201</v>
      </c>
    </row>
    <row r="30" spans="3:26" x14ac:dyDescent="0.35">
      <c r="S30" s="1015"/>
      <c r="T30" s="181" t="s">
        <v>1217</v>
      </c>
      <c r="U30" s="175" t="str">
        <f t="shared" si="0"/>
        <v>B1-6 - Prouteau Maxime</v>
      </c>
      <c r="V30" s="164" t="str">
        <f t="shared" si="1"/>
        <v>B1-4 - Noherie Adrien</v>
      </c>
      <c r="W30" s="168" t="str">
        <f t="shared" si="1"/>
        <v>B1-5 - Poncet Steve</v>
      </c>
      <c r="Z30" t="s">
        <v>1202</v>
      </c>
    </row>
    <row r="31" spans="3:26" x14ac:dyDescent="0.35">
      <c r="S31" s="1015"/>
      <c r="T31" s="181"/>
      <c r="U31" s="175" t="str">
        <f t="shared" si="0"/>
        <v>T11_3</v>
      </c>
      <c r="V31" s="164" t="str">
        <f t="shared" si="1"/>
        <v>T11_1</v>
      </c>
      <c r="W31" s="168" t="str">
        <f t="shared" si="1"/>
        <v>T11_2</v>
      </c>
      <c r="Z31" t="s">
        <v>1203</v>
      </c>
    </row>
    <row r="32" spans="3:26" x14ac:dyDescent="0.35">
      <c r="S32" s="1015"/>
      <c r="T32" s="181" t="s">
        <v>1218</v>
      </c>
      <c r="U32" s="175" t="str">
        <f t="shared" si="0"/>
        <v>B2-3 - Caule Pierre-Alain</v>
      </c>
      <c r="V32" s="164" t="str">
        <f t="shared" si="1"/>
        <v>B2-1 - Bruyère Quentin</v>
      </c>
      <c r="W32" s="168" t="str">
        <f t="shared" si="1"/>
        <v>B2-2 - Castets Baptiste</v>
      </c>
      <c r="Z32" t="s">
        <v>1204</v>
      </c>
    </row>
    <row r="33" spans="17:26" ht="15" thickBot="1" x14ac:dyDescent="0.4">
      <c r="S33" s="1016"/>
      <c r="T33" s="182" t="s">
        <v>654</v>
      </c>
      <c r="U33" s="176" t="str">
        <f t="shared" si="0"/>
        <v>B2-6 - Desroches Clement</v>
      </c>
      <c r="V33" s="169" t="str">
        <f t="shared" si="1"/>
        <v>B2-4 - Chavet Julie</v>
      </c>
      <c r="W33" s="170" t="str">
        <f t="shared" si="1"/>
        <v>B2-5 - Chollat-Namy Lucas</v>
      </c>
      <c r="Z33" t="s">
        <v>1205</v>
      </c>
    </row>
    <row r="34" spans="17:26" ht="15" thickBot="1" x14ac:dyDescent="0.4">
      <c r="Z34" t="s">
        <v>1206</v>
      </c>
    </row>
    <row r="35" spans="17:26" ht="15" thickBot="1" x14ac:dyDescent="0.4">
      <c r="U35" s="171" t="s">
        <v>804</v>
      </c>
      <c r="V35" s="172" t="s">
        <v>805</v>
      </c>
      <c r="W35" s="173" t="s">
        <v>806</v>
      </c>
      <c r="Z35" t="s">
        <v>1207</v>
      </c>
    </row>
    <row r="36" spans="17:26" x14ac:dyDescent="0.35">
      <c r="S36" s="1014"/>
      <c r="T36" s="180" t="s">
        <v>1218</v>
      </c>
      <c r="U36" s="174" t="str">
        <f>W19</f>
        <v>A1-2 - Hubert De Fraisse Lucas</v>
      </c>
      <c r="V36" s="166" t="str">
        <f t="shared" ref="V36:W50" si="2">U19</f>
        <v>A1-3 - Itim Badis</v>
      </c>
      <c r="W36" s="167" t="str">
        <f t="shared" si="2"/>
        <v>De Maisonneuve Paul</v>
      </c>
      <c r="Z36" t="s">
        <v>1208</v>
      </c>
    </row>
    <row r="37" spans="17:26" x14ac:dyDescent="0.35">
      <c r="S37" s="1015"/>
      <c r="T37" s="181" t="s">
        <v>659</v>
      </c>
      <c r="U37" s="175" t="str">
        <f t="shared" ref="U37:U50" si="3">W20</f>
        <v>A1-5 - Jouve Simon</v>
      </c>
      <c r="V37" s="164" t="str">
        <f t="shared" si="2"/>
        <v>A1-6 - Lucas Gabriel</v>
      </c>
      <c r="W37" s="168" t="str">
        <f t="shared" si="2"/>
        <v>A1-4 - Jacquier Corentin</v>
      </c>
      <c r="Z37" t="s">
        <v>1209</v>
      </c>
    </row>
    <row r="38" spans="17:26" x14ac:dyDescent="0.35">
      <c r="Q38" t="s">
        <v>1219</v>
      </c>
      <c r="S38" s="1015"/>
      <c r="T38" s="181" t="s">
        <v>654</v>
      </c>
      <c r="U38" s="175" t="str">
        <f t="shared" si="3"/>
        <v>C1-2 - Reymond Artus</v>
      </c>
      <c r="V38" s="164" t="str">
        <f t="shared" si="2"/>
        <v>C1-3 - Salinas Maximilien</v>
      </c>
      <c r="W38" s="168" t="str">
        <f t="shared" si="2"/>
        <v>C1-1 - Ramousse Benjamin</v>
      </c>
      <c r="Z38" t="s">
        <v>1210</v>
      </c>
    </row>
    <row r="39" spans="17:26" x14ac:dyDescent="0.35">
      <c r="Q39" t="s">
        <v>1219</v>
      </c>
      <c r="R39" t="s">
        <v>1221</v>
      </c>
      <c r="S39" s="1015"/>
      <c r="T39" s="181" t="s">
        <v>655</v>
      </c>
      <c r="U39" s="175" t="str">
        <f t="shared" si="3"/>
        <v>C1-5 - Sobetsky Nathan</v>
      </c>
      <c r="V39" s="164" t="str">
        <f t="shared" si="2"/>
        <v>C1-6 - Tibi Benjamin</v>
      </c>
      <c r="W39" s="168" t="str">
        <f t="shared" si="2"/>
        <v>C1-4 - Smaïl Méziaine</v>
      </c>
      <c r="Z39" t="s">
        <v>1211</v>
      </c>
    </row>
    <row r="40" spans="17:26" ht="15" thickBot="1" x14ac:dyDescent="0.4">
      <c r="S40" s="1015"/>
      <c r="T40" s="182"/>
      <c r="U40" s="176" t="str">
        <f t="shared" si="3"/>
        <v>C1-8 - Vincent Nicolas</v>
      </c>
      <c r="V40" s="169" t="str">
        <f t="shared" si="2"/>
        <v>T15_3</v>
      </c>
      <c r="W40" s="170" t="str">
        <f t="shared" si="2"/>
        <v>C1-7 - Vacher Axel</v>
      </c>
      <c r="Z40" t="s">
        <v>1212</v>
      </c>
    </row>
    <row r="41" spans="17:26" x14ac:dyDescent="0.35">
      <c r="Q41" t="s">
        <v>1219</v>
      </c>
      <c r="S41" s="1015"/>
      <c r="T41" s="186" t="s">
        <v>654</v>
      </c>
      <c r="U41" s="177" t="str">
        <f t="shared" si="3"/>
        <v>C2-2 - Dubosc De Pesquidoux Louis</v>
      </c>
      <c r="V41" s="178" t="str">
        <f t="shared" si="2"/>
        <v>C2-3 - Dumont Alix</v>
      </c>
      <c r="W41" s="179" t="str">
        <f t="shared" si="2"/>
        <v>C2-1 - Dubier Constance</v>
      </c>
      <c r="Z41" t="s">
        <v>1213</v>
      </c>
    </row>
    <row r="42" spans="17:26" x14ac:dyDescent="0.35">
      <c r="Q42" t="s">
        <v>1219</v>
      </c>
      <c r="R42" t="s">
        <v>1221</v>
      </c>
      <c r="S42" s="1015"/>
      <c r="T42" s="181" t="s">
        <v>655</v>
      </c>
      <c r="U42" s="175" t="str">
        <f t="shared" si="3"/>
        <v>C2-5 - Gonon Quentin</v>
      </c>
      <c r="V42" s="164" t="str">
        <f t="shared" si="2"/>
        <v>C2-6 - Groisne Nathan</v>
      </c>
      <c r="W42" s="168" t="str">
        <f t="shared" si="2"/>
        <v>C2-4 - Garnier Quentin</v>
      </c>
      <c r="Z42" t="s">
        <v>1214</v>
      </c>
    </row>
    <row r="43" spans="17:26" x14ac:dyDescent="0.35">
      <c r="S43" s="1015"/>
      <c r="T43" s="181"/>
      <c r="U43" s="175" t="str">
        <f t="shared" si="3"/>
        <v>T14_2</v>
      </c>
      <c r="V43" s="164" t="str">
        <f t="shared" si="2"/>
        <v>T14_3</v>
      </c>
      <c r="W43" s="168" t="str">
        <f t="shared" si="2"/>
        <v>T14_1</v>
      </c>
      <c r="Z43" t="s">
        <v>1215</v>
      </c>
    </row>
    <row r="44" spans="17:26" x14ac:dyDescent="0.35">
      <c r="S44" s="1015"/>
      <c r="T44" s="181" t="s">
        <v>1218</v>
      </c>
      <c r="U44" s="175" t="str">
        <f t="shared" si="3"/>
        <v>A2-2 - Barone Antoine</v>
      </c>
      <c r="V44" s="164" t="str">
        <f t="shared" si="2"/>
        <v>A2-3 - Beaughon Antoine</v>
      </c>
      <c r="W44" s="168" t="str">
        <f t="shared" si="2"/>
        <v>A2-1 - Acotto Jeffrey</v>
      </c>
      <c r="Z44" t="s">
        <v>1216</v>
      </c>
    </row>
    <row r="45" spans="17:26" ht="15" thickBot="1" x14ac:dyDescent="0.4">
      <c r="S45" s="1015"/>
      <c r="T45" s="185" t="s">
        <v>659</v>
      </c>
      <c r="U45" s="183" t="str">
        <f t="shared" si="3"/>
        <v>A2-5 - Bonnet Pierre</v>
      </c>
      <c r="V45" s="165" t="str">
        <f t="shared" si="2"/>
        <v>A2-6 - Boyet Camille</v>
      </c>
      <c r="W45" s="184" t="str">
        <f t="shared" si="2"/>
        <v>A2-4 - Benyahia Oussama</v>
      </c>
    </row>
    <row r="46" spans="17:26" x14ac:dyDescent="0.35">
      <c r="S46" s="1015"/>
      <c r="T46" s="180" t="s">
        <v>1218</v>
      </c>
      <c r="U46" s="174" t="str">
        <f t="shared" si="3"/>
        <v>B1-2 - Mermet Louis</v>
      </c>
      <c r="V46" s="166" t="str">
        <f t="shared" si="2"/>
        <v>B1-3 - Metroun Corentin</v>
      </c>
      <c r="W46" s="167" t="str">
        <f t="shared" si="2"/>
        <v>B1-1 - Marais Corentin</v>
      </c>
    </row>
    <row r="47" spans="17:26" x14ac:dyDescent="0.35">
      <c r="S47" s="1015"/>
      <c r="T47" s="181" t="s">
        <v>659</v>
      </c>
      <c r="U47" s="175" t="str">
        <f t="shared" si="3"/>
        <v>B1-5 - Poncet Steve</v>
      </c>
      <c r="V47" s="164" t="str">
        <f t="shared" si="2"/>
        <v>B1-6 - Prouteau Maxime</v>
      </c>
      <c r="W47" s="168" t="str">
        <f t="shared" si="2"/>
        <v>B1-4 - Noherie Adrien</v>
      </c>
    </row>
    <row r="48" spans="17:26" x14ac:dyDescent="0.35">
      <c r="S48" s="1015"/>
      <c r="T48" s="181"/>
      <c r="U48" s="175" t="str">
        <f t="shared" si="3"/>
        <v>T11_2</v>
      </c>
      <c r="V48" s="164" t="str">
        <f t="shared" si="2"/>
        <v>T11_3</v>
      </c>
      <c r="W48" s="168" t="str">
        <f t="shared" si="2"/>
        <v>T11_1</v>
      </c>
    </row>
    <row r="49" spans="17:23" x14ac:dyDescent="0.35">
      <c r="Q49" t="s">
        <v>1219</v>
      </c>
      <c r="S49" s="1015"/>
      <c r="T49" s="181" t="s">
        <v>654</v>
      </c>
      <c r="U49" s="175" t="str">
        <f t="shared" si="3"/>
        <v>B2-2 - Castets Baptiste</v>
      </c>
      <c r="V49" s="164" t="str">
        <f t="shared" si="2"/>
        <v>B2-3 - Caule Pierre-Alain</v>
      </c>
      <c r="W49" s="168" t="str">
        <f t="shared" si="2"/>
        <v>B2-1 - Bruyère Quentin</v>
      </c>
    </row>
    <row r="50" spans="17:23" ht="15" thickBot="1" x14ac:dyDescent="0.4">
      <c r="Q50" t="s">
        <v>1219</v>
      </c>
      <c r="R50" t="s">
        <v>1220</v>
      </c>
      <c r="S50" s="1016"/>
      <c r="T50" s="182" t="s">
        <v>655</v>
      </c>
      <c r="U50" s="176" t="str">
        <f t="shared" si="3"/>
        <v>B2-5 - Chollat-Namy Lucas</v>
      </c>
      <c r="V50" s="169" t="str">
        <f t="shared" si="2"/>
        <v>B2-6 - Desroches Clement</v>
      </c>
      <c r="W50" s="170"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17" t="s">
        <v>735</v>
      </c>
      <c r="B1" s="981" t="s">
        <v>743</v>
      </c>
      <c r="C1" s="981" t="s">
        <v>738</v>
      </c>
      <c r="D1" s="6" t="s">
        <v>745</v>
      </c>
      <c r="E1" t="s">
        <v>745</v>
      </c>
      <c r="G1" s="1017" t="s">
        <v>736</v>
      </c>
      <c r="H1" s="981" t="s">
        <v>761</v>
      </c>
      <c r="I1" s="981" t="s">
        <v>762</v>
      </c>
      <c r="J1" s="6" t="s">
        <v>767</v>
      </c>
      <c r="K1" t="s">
        <v>767</v>
      </c>
      <c r="M1" s="1017" t="s">
        <v>737</v>
      </c>
      <c r="N1" s="981" t="s">
        <v>782</v>
      </c>
      <c r="O1" s="981" t="s">
        <v>784</v>
      </c>
      <c r="P1" s="6" t="s">
        <v>789</v>
      </c>
      <c r="Q1" t="s">
        <v>789</v>
      </c>
      <c r="U1" s="171" t="s">
        <v>804</v>
      </c>
      <c r="V1" s="172" t="s">
        <v>805</v>
      </c>
      <c r="W1" s="173" t="s">
        <v>806</v>
      </c>
    </row>
    <row r="2" spans="1:23" x14ac:dyDescent="0.35">
      <c r="A2" s="1017"/>
      <c r="B2" s="981"/>
      <c r="C2" s="981"/>
      <c r="D2" s="6" t="s">
        <v>746</v>
      </c>
      <c r="E2" t="s">
        <v>746</v>
      </c>
      <c r="G2" s="1017"/>
      <c r="H2" s="981"/>
      <c r="I2" s="981"/>
      <c r="J2" s="6" t="s">
        <v>768</v>
      </c>
      <c r="K2" t="s">
        <v>768</v>
      </c>
      <c r="M2" s="1017"/>
      <c r="N2" s="981"/>
      <c r="O2" s="981"/>
      <c r="P2" s="6" t="s">
        <v>790</v>
      </c>
      <c r="Q2" t="s">
        <v>790</v>
      </c>
      <c r="S2" s="1014" t="s">
        <v>807</v>
      </c>
      <c r="T2" s="180" t="s">
        <v>651</v>
      </c>
      <c r="U2" s="174" t="str">
        <f>E1</f>
        <v>T1_1</v>
      </c>
      <c r="V2" s="166" t="str">
        <f>E2</f>
        <v>T1_2</v>
      </c>
      <c r="W2" s="167" t="str">
        <f>E3</f>
        <v>T1_3</v>
      </c>
    </row>
    <row r="3" spans="1:23" x14ac:dyDescent="0.35">
      <c r="A3" s="1017"/>
      <c r="B3" s="981"/>
      <c r="C3" s="981"/>
      <c r="D3" s="6" t="s">
        <v>747</v>
      </c>
      <c r="E3" t="s">
        <v>747</v>
      </c>
      <c r="G3" s="1017"/>
      <c r="H3" s="981"/>
      <c r="I3" s="981"/>
      <c r="J3" s="6" t="s">
        <v>769</v>
      </c>
      <c r="K3" t="s">
        <v>769</v>
      </c>
      <c r="M3" s="1017"/>
      <c r="N3" s="981"/>
      <c r="O3" s="981"/>
      <c r="P3" s="6" t="s">
        <v>791</v>
      </c>
      <c r="Q3" t="s">
        <v>791</v>
      </c>
      <c r="S3" s="1015"/>
      <c r="T3" s="181" t="s">
        <v>808</v>
      </c>
      <c r="U3" s="175" t="str">
        <f>E4</f>
        <v>T3_1</v>
      </c>
      <c r="V3" s="164" t="str">
        <f>E5</f>
        <v>T3_2</v>
      </c>
      <c r="W3" s="168" t="str">
        <f>E6</f>
        <v>T3_3</v>
      </c>
    </row>
    <row r="4" spans="1:23" x14ac:dyDescent="0.35">
      <c r="A4" s="1017"/>
      <c r="B4" s="981"/>
      <c r="C4" s="981" t="s">
        <v>739</v>
      </c>
      <c r="D4" s="6" t="s">
        <v>748</v>
      </c>
      <c r="E4" t="s">
        <v>748</v>
      </c>
      <c r="G4" s="1017"/>
      <c r="H4" s="981"/>
      <c r="I4" s="981" t="s">
        <v>763</v>
      </c>
      <c r="J4" s="6" t="s">
        <v>770</v>
      </c>
      <c r="K4" t="s">
        <v>770</v>
      </c>
      <c r="M4" s="1017"/>
      <c r="N4" s="981"/>
      <c r="O4" s="981" t="s">
        <v>785</v>
      </c>
      <c r="P4" s="6" t="s">
        <v>792</v>
      </c>
      <c r="Q4" t="s">
        <v>792</v>
      </c>
      <c r="S4" s="1015"/>
      <c r="T4" s="181" t="s">
        <v>650</v>
      </c>
      <c r="U4" s="175" t="str">
        <f>E7</f>
        <v>T5_1</v>
      </c>
      <c r="V4" s="164" t="str">
        <f>E8</f>
        <v>T5_2</v>
      </c>
      <c r="W4" s="168" t="str">
        <f>E9</f>
        <v>T5_3</v>
      </c>
    </row>
    <row r="5" spans="1:23" x14ac:dyDescent="0.35">
      <c r="A5" s="1017"/>
      <c r="B5" s="981"/>
      <c r="C5" s="981"/>
      <c r="D5" s="6" t="s">
        <v>749</v>
      </c>
      <c r="E5" t="s">
        <v>749</v>
      </c>
      <c r="G5" s="1017"/>
      <c r="H5" s="981"/>
      <c r="I5" s="981"/>
      <c r="J5" s="6" t="s">
        <v>771</v>
      </c>
      <c r="K5" t="s">
        <v>771</v>
      </c>
      <c r="M5" s="1017"/>
      <c r="N5" s="981"/>
      <c r="O5" s="981"/>
      <c r="P5" s="6" t="s">
        <v>793</v>
      </c>
      <c r="Q5" t="s">
        <v>793</v>
      </c>
      <c r="S5" s="1015"/>
      <c r="T5" s="181" t="s">
        <v>809</v>
      </c>
      <c r="U5" s="175" t="str">
        <f>E10</f>
        <v>T13_1</v>
      </c>
      <c r="V5" s="164" t="str">
        <f>E11</f>
        <v>T13_2</v>
      </c>
      <c r="W5" s="168" t="str">
        <f>E12</f>
        <v>T13_3</v>
      </c>
    </row>
    <row r="6" spans="1:23" ht="15" thickBot="1" x14ac:dyDescent="0.4">
      <c r="A6" s="1017"/>
      <c r="B6" s="981"/>
      <c r="C6" s="981"/>
      <c r="D6" s="6" t="s">
        <v>750</v>
      </c>
      <c r="E6" t="s">
        <v>750</v>
      </c>
      <c r="G6" s="1017"/>
      <c r="H6" s="981"/>
      <c r="I6" s="981"/>
      <c r="J6" s="6" t="s">
        <v>772</v>
      </c>
      <c r="K6" t="s">
        <v>772</v>
      </c>
      <c r="M6" s="1017"/>
      <c r="N6" s="981"/>
      <c r="O6" s="981"/>
      <c r="P6" s="6" t="s">
        <v>794</v>
      </c>
      <c r="Q6" t="s">
        <v>794</v>
      </c>
      <c r="S6" s="1015"/>
      <c r="T6" s="182" t="s">
        <v>810</v>
      </c>
      <c r="U6" s="176" t="str">
        <f>E13</f>
        <v>T15_1</v>
      </c>
      <c r="V6" s="169" t="str">
        <f>E14</f>
        <v>T15_2</v>
      </c>
      <c r="W6" s="170" t="str">
        <f>E15</f>
        <v>T15_3</v>
      </c>
    </row>
    <row r="7" spans="1:23" x14ac:dyDescent="0.35">
      <c r="A7" s="1017"/>
      <c r="B7" s="981"/>
      <c r="C7" s="981" t="s">
        <v>740</v>
      </c>
      <c r="D7" s="6" t="s">
        <v>751</v>
      </c>
      <c r="E7" t="s">
        <v>751</v>
      </c>
      <c r="G7" s="1017"/>
      <c r="H7" s="981"/>
      <c r="I7" s="981" t="s">
        <v>764</v>
      </c>
      <c r="J7" s="6" t="s">
        <v>773</v>
      </c>
      <c r="K7" t="s">
        <v>773</v>
      </c>
      <c r="M7" s="1017"/>
      <c r="N7" s="981"/>
      <c r="O7" s="981" t="s">
        <v>786</v>
      </c>
      <c r="P7" s="6" t="s">
        <v>795</v>
      </c>
      <c r="Q7" t="s">
        <v>795</v>
      </c>
      <c r="S7" s="1015"/>
      <c r="T7" s="186" t="s">
        <v>651</v>
      </c>
      <c r="U7" s="177" t="str">
        <f>K1</f>
        <v>T10_1</v>
      </c>
      <c r="V7" s="178" t="str">
        <f>K2</f>
        <v>T10_2</v>
      </c>
      <c r="W7" s="179" t="str">
        <f>K3</f>
        <v>T10_3</v>
      </c>
    </row>
    <row r="8" spans="1:23" x14ac:dyDescent="0.35">
      <c r="A8" s="1017"/>
      <c r="B8" s="981"/>
      <c r="C8" s="981"/>
      <c r="D8" s="6" t="s">
        <v>752</v>
      </c>
      <c r="E8" t="s">
        <v>752</v>
      </c>
      <c r="G8" s="1017"/>
      <c r="H8" s="981"/>
      <c r="I8" s="981"/>
      <c r="J8" s="6" t="s">
        <v>774</v>
      </c>
      <c r="K8" t="s">
        <v>774</v>
      </c>
      <c r="M8" s="1017"/>
      <c r="N8" s="981"/>
      <c r="O8" s="981"/>
      <c r="P8" s="6" t="s">
        <v>796</v>
      </c>
      <c r="Q8" t="s">
        <v>796</v>
      </c>
      <c r="S8" s="1015"/>
      <c r="T8" s="181" t="s">
        <v>808</v>
      </c>
      <c r="U8" s="175" t="str">
        <f>K4</f>
        <v>T12_1</v>
      </c>
      <c r="V8" s="164" t="str">
        <f>K5</f>
        <v>T12_2</v>
      </c>
      <c r="W8" s="168" t="str">
        <f>K6</f>
        <v>T12_3</v>
      </c>
    </row>
    <row r="9" spans="1:23" x14ac:dyDescent="0.35">
      <c r="A9" s="1017"/>
      <c r="B9" s="981"/>
      <c r="C9" s="981"/>
      <c r="D9" s="6" t="s">
        <v>753</v>
      </c>
      <c r="E9" t="s">
        <v>753</v>
      </c>
      <c r="G9" s="1017"/>
      <c r="H9" s="981"/>
      <c r="I9" s="981"/>
      <c r="J9" s="6" t="s">
        <v>775</v>
      </c>
      <c r="K9" t="s">
        <v>775</v>
      </c>
      <c r="M9" s="1017"/>
      <c r="N9" s="981"/>
      <c r="O9" s="981"/>
      <c r="P9" s="6" t="s">
        <v>797</v>
      </c>
      <c r="Q9" t="s">
        <v>797</v>
      </c>
      <c r="S9" s="1015"/>
      <c r="T9" s="181" t="s">
        <v>650</v>
      </c>
      <c r="U9" s="175" t="str">
        <f>K7</f>
        <v>T14_1</v>
      </c>
      <c r="V9" s="164" t="str">
        <f>K8</f>
        <v>T14_2</v>
      </c>
      <c r="W9" s="168" t="str">
        <f>K9</f>
        <v>T14_3</v>
      </c>
    </row>
    <row r="10" spans="1:23" x14ac:dyDescent="0.35">
      <c r="A10" s="1017"/>
      <c r="B10" s="981" t="s">
        <v>744</v>
      </c>
      <c r="C10" s="981" t="s">
        <v>741</v>
      </c>
      <c r="D10" s="6" t="s">
        <v>754</v>
      </c>
      <c r="E10" t="s">
        <v>754</v>
      </c>
      <c r="G10" s="1017"/>
      <c r="H10" s="981" t="s">
        <v>760</v>
      </c>
      <c r="I10" s="981" t="s">
        <v>765</v>
      </c>
      <c r="J10" s="6" t="s">
        <v>776</v>
      </c>
      <c r="K10" t="s">
        <v>776</v>
      </c>
      <c r="M10" s="1017"/>
      <c r="N10" s="981" t="s">
        <v>783</v>
      </c>
      <c r="O10" s="981" t="s">
        <v>787</v>
      </c>
      <c r="P10" s="6" t="s">
        <v>798</v>
      </c>
      <c r="Q10" t="s">
        <v>798</v>
      </c>
      <c r="S10" s="1015"/>
      <c r="T10" s="181" t="s">
        <v>809</v>
      </c>
      <c r="U10" s="175" t="str">
        <f>K10</f>
        <v>T2_1</v>
      </c>
      <c r="V10" s="164" t="str">
        <f>K11</f>
        <v>T2_2</v>
      </c>
      <c r="W10" s="168" t="str">
        <f>K12</f>
        <v>T2_3</v>
      </c>
    </row>
    <row r="11" spans="1:23" ht="15" thickBot="1" x14ac:dyDescent="0.4">
      <c r="A11" s="1017"/>
      <c r="B11" s="981"/>
      <c r="C11" s="981"/>
      <c r="D11" s="6" t="s">
        <v>755</v>
      </c>
      <c r="E11" t="s">
        <v>755</v>
      </c>
      <c r="G11" s="1017"/>
      <c r="H11" s="981"/>
      <c r="I11" s="981"/>
      <c r="J11" s="6" t="s">
        <v>777</v>
      </c>
      <c r="K11" t="s">
        <v>777</v>
      </c>
      <c r="M11" s="1017"/>
      <c r="N11" s="981"/>
      <c r="O11" s="981"/>
      <c r="P11" s="6" t="s">
        <v>799</v>
      </c>
      <c r="Q11" t="s">
        <v>799</v>
      </c>
      <c r="S11" s="1015"/>
      <c r="T11" s="185" t="s">
        <v>810</v>
      </c>
      <c r="U11" s="183" t="str">
        <f>K13</f>
        <v>T4_1</v>
      </c>
      <c r="V11" s="165" t="str">
        <f>K14</f>
        <v>T4_2</v>
      </c>
      <c r="W11" s="184" t="str">
        <f>K15</f>
        <v>T4_3</v>
      </c>
    </row>
    <row r="12" spans="1:23" x14ac:dyDescent="0.35">
      <c r="A12" s="1017"/>
      <c r="B12" s="981"/>
      <c r="C12" s="981"/>
      <c r="D12" s="6" t="s">
        <v>756</v>
      </c>
      <c r="E12" t="s">
        <v>756</v>
      </c>
      <c r="G12" s="1017"/>
      <c r="H12" s="981"/>
      <c r="I12" s="981"/>
      <c r="J12" s="6" t="s">
        <v>778</v>
      </c>
      <c r="K12" t="s">
        <v>778</v>
      </c>
      <c r="M12" s="1017"/>
      <c r="N12" s="981"/>
      <c r="O12" s="981"/>
      <c r="P12" s="6" t="s">
        <v>800</v>
      </c>
      <c r="Q12" t="s">
        <v>800</v>
      </c>
      <c r="S12" s="1015"/>
      <c r="T12" s="180" t="s">
        <v>651</v>
      </c>
      <c r="U12" s="174" t="str">
        <f>Q1</f>
        <v>T7_1</v>
      </c>
      <c r="V12" s="166" t="str">
        <f>Q2</f>
        <v>T7_2</v>
      </c>
      <c r="W12" s="167" t="str">
        <f>Q3</f>
        <v>T7_3</v>
      </c>
    </row>
    <row r="13" spans="1:23" x14ac:dyDescent="0.35">
      <c r="A13" s="1017"/>
      <c r="B13" s="981"/>
      <c r="C13" s="981" t="s">
        <v>742</v>
      </c>
      <c r="D13" s="6" t="s">
        <v>757</v>
      </c>
      <c r="E13" t="s">
        <v>757</v>
      </c>
      <c r="G13" s="1017"/>
      <c r="H13" s="981"/>
      <c r="I13" s="981" t="s">
        <v>766</v>
      </c>
      <c r="J13" s="6" t="s">
        <v>779</v>
      </c>
      <c r="K13" t="s">
        <v>779</v>
      </c>
      <c r="M13" s="1017"/>
      <c r="N13" s="981"/>
      <c r="O13" s="981" t="s">
        <v>788</v>
      </c>
      <c r="P13" s="6" t="s">
        <v>801</v>
      </c>
      <c r="Q13" t="s">
        <v>801</v>
      </c>
      <c r="S13" s="1015"/>
      <c r="T13" s="181" t="s">
        <v>808</v>
      </c>
      <c r="U13" s="175" t="str">
        <f>Q4</f>
        <v>T9_1</v>
      </c>
      <c r="V13" s="164" t="str">
        <f>Q5</f>
        <v>T9_2</v>
      </c>
      <c r="W13" s="168" t="str">
        <f>Q6</f>
        <v>T9_3</v>
      </c>
    </row>
    <row r="14" spans="1:23" x14ac:dyDescent="0.35">
      <c r="A14" s="1017"/>
      <c r="B14" s="981"/>
      <c r="C14" s="981"/>
      <c r="D14" s="6" t="s">
        <v>758</v>
      </c>
      <c r="E14" t="s">
        <v>758</v>
      </c>
      <c r="G14" s="1017"/>
      <c r="H14" s="981"/>
      <c r="I14" s="981"/>
      <c r="J14" s="6" t="s">
        <v>780</v>
      </c>
      <c r="K14" t="s">
        <v>780</v>
      </c>
      <c r="M14" s="1017"/>
      <c r="N14" s="981"/>
      <c r="O14" s="981"/>
      <c r="P14" s="6" t="s">
        <v>802</v>
      </c>
      <c r="Q14" t="s">
        <v>802</v>
      </c>
      <c r="S14" s="1015"/>
      <c r="T14" s="181" t="s">
        <v>650</v>
      </c>
      <c r="U14" s="175" t="str">
        <f>Q7</f>
        <v>T11_1</v>
      </c>
      <c r="V14" s="164" t="str">
        <f>Q8</f>
        <v>T11_2</v>
      </c>
      <c r="W14" s="168" t="str">
        <f>Q9</f>
        <v>T11_3</v>
      </c>
    </row>
    <row r="15" spans="1:23" x14ac:dyDescent="0.35">
      <c r="A15" s="1017"/>
      <c r="B15" s="981"/>
      <c r="C15" s="981"/>
      <c r="D15" s="6" t="s">
        <v>759</v>
      </c>
      <c r="E15" t="s">
        <v>759</v>
      </c>
      <c r="G15" s="1017"/>
      <c r="H15" s="981"/>
      <c r="I15" s="981"/>
      <c r="J15" s="6" t="s">
        <v>781</v>
      </c>
      <c r="K15" t="s">
        <v>781</v>
      </c>
      <c r="M15" s="1017"/>
      <c r="N15" s="981"/>
      <c r="O15" s="981"/>
      <c r="P15" s="6" t="s">
        <v>803</v>
      </c>
      <c r="Q15" t="s">
        <v>803</v>
      </c>
      <c r="S15" s="1015"/>
      <c r="T15" s="181" t="s">
        <v>809</v>
      </c>
      <c r="U15" s="175" t="str">
        <f>Q10</f>
        <v>T6_1</v>
      </c>
      <c r="V15" s="164" t="str">
        <f>Q11</f>
        <v>T6_2</v>
      </c>
      <c r="W15" s="168" t="str">
        <f>Q12</f>
        <v>T6_3</v>
      </c>
    </row>
    <row r="16" spans="1:23" ht="15" thickBot="1" x14ac:dyDescent="0.4">
      <c r="S16" s="1016"/>
      <c r="T16" s="182" t="s">
        <v>810</v>
      </c>
      <c r="U16" s="176" t="str">
        <f>Q13</f>
        <v>T8_1</v>
      </c>
      <c r="V16" s="169" t="str">
        <f>Q14</f>
        <v>T8_2</v>
      </c>
      <c r="W16" s="170" t="str">
        <f>Q15</f>
        <v>T8_3</v>
      </c>
    </row>
    <row r="17" spans="19:23" ht="15" thickBot="1" x14ac:dyDescent="0.4"/>
    <row r="18" spans="19:23" ht="15.75" customHeight="1" thickBot="1" x14ac:dyDescent="0.4">
      <c r="U18" s="171" t="s">
        <v>804</v>
      </c>
      <c r="V18" s="172" t="s">
        <v>805</v>
      </c>
      <c r="W18" s="173" t="s">
        <v>806</v>
      </c>
    </row>
    <row r="19" spans="19:23" ht="15" customHeight="1" x14ac:dyDescent="0.35">
      <c r="S19" s="1014"/>
      <c r="T19" s="180"/>
      <c r="U19" s="174" t="str">
        <f>W2</f>
        <v>T1_3</v>
      </c>
      <c r="V19" s="166" t="str">
        <f>U2</f>
        <v>T1_1</v>
      </c>
      <c r="W19" s="167" t="str">
        <f>V2</f>
        <v>T1_2</v>
      </c>
    </row>
    <row r="20" spans="19:23" x14ac:dyDescent="0.35">
      <c r="S20" s="1015"/>
      <c r="T20" s="181"/>
      <c r="U20" s="175" t="str">
        <f t="shared" ref="U20:U33" si="0">W3</f>
        <v>T3_3</v>
      </c>
      <c r="V20" s="164" t="str">
        <f t="shared" ref="V20:W33" si="1">U3</f>
        <v>T3_1</v>
      </c>
      <c r="W20" s="168" t="str">
        <f t="shared" si="1"/>
        <v>T3_2</v>
      </c>
    </row>
    <row r="21" spans="19:23" x14ac:dyDescent="0.35">
      <c r="S21" s="1015"/>
      <c r="T21" s="181"/>
      <c r="U21" s="175" t="str">
        <f t="shared" si="0"/>
        <v>T5_3</v>
      </c>
      <c r="V21" s="164" t="str">
        <f t="shared" si="1"/>
        <v>T5_1</v>
      </c>
      <c r="W21" s="168" t="str">
        <f t="shared" si="1"/>
        <v>T5_2</v>
      </c>
    </row>
    <row r="22" spans="19:23" x14ac:dyDescent="0.35">
      <c r="S22" s="1015"/>
      <c r="T22" s="181"/>
      <c r="U22" s="175" t="str">
        <f t="shared" si="0"/>
        <v>T13_3</v>
      </c>
      <c r="V22" s="164" t="str">
        <f t="shared" si="1"/>
        <v>T13_1</v>
      </c>
      <c r="W22" s="168" t="str">
        <f t="shared" si="1"/>
        <v>T13_2</v>
      </c>
    </row>
    <row r="23" spans="19:23" ht="15" thickBot="1" x14ac:dyDescent="0.4">
      <c r="S23" s="1015"/>
      <c r="T23" s="182"/>
      <c r="U23" s="176" t="str">
        <f t="shared" si="0"/>
        <v>T15_3</v>
      </c>
      <c r="V23" s="169" t="str">
        <f t="shared" si="1"/>
        <v>T15_1</v>
      </c>
      <c r="W23" s="170" t="str">
        <f t="shared" si="1"/>
        <v>T15_2</v>
      </c>
    </row>
    <row r="24" spans="19:23" x14ac:dyDescent="0.35">
      <c r="S24" s="1015"/>
      <c r="T24" s="186"/>
      <c r="U24" s="177" t="str">
        <f t="shared" si="0"/>
        <v>T10_3</v>
      </c>
      <c r="V24" s="178" t="str">
        <f t="shared" si="1"/>
        <v>T10_1</v>
      </c>
      <c r="W24" s="179" t="str">
        <f t="shared" si="1"/>
        <v>T10_2</v>
      </c>
    </row>
    <row r="25" spans="19:23" x14ac:dyDescent="0.35">
      <c r="S25" s="1015"/>
      <c r="T25" s="181"/>
      <c r="U25" s="175" t="str">
        <f t="shared" si="0"/>
        <v>T12_3</v>
      </c>
      <c r="V25" s="164" t="str">
        <f t="shared" si="1"/>
        <v>T12_1</v>
      </c>
      <c r="W25" s="168" t="str">
        <f t="shared" si="1"/>
        <v>T12_2</v>
      </c>
    </row>
    <row r="26" spans="19:23" x14ac:dyDescent="0.35">
      <c r="S26" s="1015"/>
      <c r="T26" s="181"/>
      <c r="U26" s="175" t="str">
        <f t="shared" si="0"/>
        <v>T14_3</v>
      </c>
      <c r="V26" s="164" t="str">
        <f t="shared" si="1"/>
        <v>T14_1</v>
      </c>
      <c r="W26" s="168" t="str">
        <f t="shared" si="1"/>
        <v>T14_2</v>
      </c>
    </row>
    <row r="27" spans="19:23" x14ac:dyDescent="0.35">
      <c r="S27" s="1015"/>
      <c r="T27" s="181"/>
      <c r="U27" s="175" t="str">
        <f t="shared" si="0"/>
        <v>T2_3</v>
      </c>
      <c r="V27" s="164" t="str">
        <f t="shared" si="1"/>
        <v>T2_1</v>
      </c>
      <c r="W27" s="168" t="str">
        <f t="shared" si="1"/>
        <v>T2_2</v>
      </c>
    </row>
    <row r="28" spans="19:23" ht="15" thickBot="1" x14ac:dyDescent="0.4">
      <c r="S28" s="1015"/>
      <c r="T28" s="185"/>
      <c r="U28" s="183" t="str">
        <f t="shared" si="0"/>
        <v>T4_3</v>
      </c>
      <c r="V28" s="165" t="str">
        <f t="shared" si="1"/>
        <v>T4_1</v>
      </c>
      <c r="W28" s="184" t="str">
        <f t="shared" si="1"/>
        <v>T4_2</v>
      </c>
    </row>
    <row r="29" spans="19:23" x14ac:dyDescent="0.35">
      <c r="S29" s="1015"/>
      <c r="T29" s="180"/>
      <c r="U29" s="174" t="str">
        <f t="shared" si="0"/>
        <v>T7_3</v>
      </c>
      <c r="V29" s="166" t="str">
        <f t="shared" si="1"/>
        <v>T7_1</v>
      </c>
      <c r="W29" s="167" t="str">
        <f t="shared" si="1"/>
        <v>T7_2</v>
      </c>
    </row>
    <row r="30" spans="19:23" x14ac:dyDescent="0.35">
      <c r="S30" s="1015"/>
      <c r="T30" s="181"/>
      <c r="U30" s="175" t="str">
        <f t="shared" si="0"/>
        <v>T9_3</v>
      </c>
      <c r="V30" s="164" t="str">
        <f t="shared" si="1"/>
        <v>T9_1</v>
      </c>
      <c r="W30" s="168" t="str">
        <f t="shared" si="1"/>
        <v>T9_2</v>
      </c>
    </row>
    <row r="31" spans="19:23" x14ac:dyDescent="0.35">
      <c r="S31" s="1015"/>
      <c r="T31" s="181"/>
      <c r="U31" s="175" t="str">
        <f t="shared" si="0"/>
        <v>T11_3</v>
      </c>
      <c r="V31" s="164" t="str">
        <f t="shared" si="1"/>
        <v>T11_1</v>
      </c>
      <c r="W31" s="168" t="str">
        <f t="shared" si="1"/>
        <v>T11_2</v>
      </c>
    </row>
    <row r="32" spans="19:23" x14ac:dyDescent="0.35">
      <c r="S32" s="1015"/>
      <c r="T32" s="181"/>
      <c r="U32" s="175" t="str">
        <f t="shared" si="0"/>
        <v>T6_3</v>
      </c>
      <c r="V32" s="164" t="str">
        <f t="shared" si="1"/>
        <v>T6_1</v>
      </c>
      <c r="W32" s="168" t="str">
        <f t="shared" si="1"/>
        <v>T6_2</v>
      </c>
    </row>
    <row r="33" spans="19:23" ht="15" thickBot="1" x14ac:dyDescent="0.4">
      <c r="S33" s="1016"/>
      <c r="T33" s="182"/>
      <c r="U33" s="176" t="str">
        <f t="shared" si="0"/>
        <v>T8_3</v>
      </c>
      <c r="V33" s="169" t="str">
        <f t="shared" si="1"/>
        <v>T8_1</v>
      </c>
      <c r="W33" s="170" t="str">
        <f t="shared" si="1"/>
        <v>T8_2</v>
      </c>
    </row>
    <row r="34" spans="19:23" ht="15" thickBot="1" x14ac:dyDescent="0.4"/>
    <row r="35" spans="19:23" ht="15" thickBot="1" x14ac:dyDescent="0.4">
      <c r="U35" s="171" t="s">
        <v>804</v>
      </c>
      <c r="V35" s="172" t="s">
        <v>805</v>
      </c>
      <c r="W35" s="173" t="s">
        <v>806</v>
      </c>
    </row>
    <row r="36" spans="19:23" x14ac:dyDescent="0.35">
      <c r="S36" s="1014"/>
      <c r="T36" s="180"/>
      <c r="U36" s="174" t="str">
        <f>W19</f>
        <v>T1_2</v>
      </c>
      <c r="V36" s="166" t="str">
        <f t="shared" ref="V36:W50" si="2">U19</f>
        <v>T1_3</v>
      </c>
      <c r="W36" s="167" t="str">
        <f t="shared" si="2"/>
        <v>T1_1</v>
      </c>
    </row>
    <row r="37" spans="19:23" x14ac:dyDescent="0.35">
      <c r="S37" s="1015"/>
      <c r="T37" s="181"/>
      <c r="U37" s="175" t="str">
        <f t="shared" ref="U37:U50" si="3">W20</f>
        <v>T3_2</v>
      </c>
      <c r="V37" s="164" t="str">
        <f t="shared" si="2"/>
        <v>T3_3</v>
      </c>
      <c r="W37" s="168" t="str">
        <f t="shared" si="2"/>
        <v>T3_1</v>
      </c>
    </row>
    <row r="38" spans="19:23" x14ac:dyDescent="0.35">
      <c r="S38" s="1015"/>
      <c r="T38" s="181"/>
      <c r="U38" s="175" t="str">
        <f t="shared" si="3"/>
        <v>T5_2</v>
      </c>
      <c r="V38" s="164" t="str">
        <f t="shared" si="2"/>
        <v>T5_3</v>
      </c>
      <c r="W38" s="168" t="str">
        <f t="shared" si="2"/>
        <v>T5_1</v>
      </c>
    </row>
    <row r="39" spans="19:23" x14ac:dyDescent="0.35">
      <c r="S39" s="1015"/>
      <c r="T39" s="181"/>
      <c r="U39" s="175" t="str">
        <f t="shared" si="3"/>
        <v>T13_2</v>
      </c>
      <c r="V39" s="164" t="str">
        <f t="shared" si="2"/>
        <v>T13_3</v>
      </c>
      <c r="W39" s="168" t="str">
        <f t="shared" si="2"/>
        <v>T13_1</v>
      </c>
    </row>
    <row r="40" spans="19:23" ht="15" thickBot="1" x14ac:dyDescent="0.4">
      <c r="S40" s="1015"/>
      <c r="T40" s="182"/>
      <c r="U40" s="176" t="str">
        <f t="shared" si="3"/>
        <v>T15_2</v>
      </c>
      <c r="V40" s="169" t="str">
        <f t="shared" si="2"/>
        <v>T15_3</v>
      </c>
      <c r="W40" s="170" t="str">
        <f t="shared" si="2"/>
        <v>T15_1</v>
      </c>
    </row>
    <row r="41" spans="19:23" x14ac:dyDescent="0.35">
      <c r="S41" s="1015"/>
      <c r="T41" s="186"/>
      <c r="U41" s="177" t="str">
        <f t="shared" si="3"/>
        <v>T10_2</v>
      </c>
      <c r="V41" s="178" t="str">
        <f t="shared" si="2"/>
        <v>T10_3</v>
      </c>
      <c r="W41" s="179" t="str">
        <f t="shared" si="2"/>
        <v>T10_1</v>
      </c>
    </row>
    <row r="42" spans="19:23" x14ac:dyDescent="0.35">
      <c r="S42" s="1015"/>
      <c r="T42" s="181"/>
      <c r="U42" s="175" t="str">
        <f t="shared" si="3"/>
        <v>T12_2</v>
      </c>
      <c r="V42" s="164" t="str">
        <f t="shared" si="2"/>
        <v>T12_3</v>
      </c>
      <c r="W42" s="168" t="str">
        <f t="shared" si="2"/>
        <v>T12_1</v>
      </c>
    </row>
    <row r="43" spans="19:23" x14ac:dyDescent="0.35">
      <c r="S43" s="1015"/>
      <c r="T43" s="181"/>
      <c r="U43" s="175" t="str">
        <f t="shared" si="3"/>
        <v>T14_2</v>
      </c>
      <c r="V43" s="164" t="str">
        <f t="shared" si="2"/>
        <v>T14_3</v>
      </c>
      <c r="W43" s="168" t="str">
        <f t="shared" si="2"/>
        <v>T14_1</v>
      </c>
    </row>
    <row r="44" spans="19:23" x14ac:dyDescent="0.35">
      <c r="S44" s="1015"/>
      <c r="T44" s="181"/>
      <c r="U44" s="175" t="str">
        <f t="shared" si="3"/>
        <v>T2_2</v>
      </c>
      <c r="V44" s="164" t="str">
        <f t="shared" si="2"/>
        <v>T2_3</v>
      </c>
      <c r="W44" s="168" t="str">
        <f t="shared" si="2"/>
        <v>T2_1</v>
      </c>
    </row>
    <row r="45" spans="19:23" ht="15" thickBot="1" x14ac:dyDescent="0.4">
      <c r="S45" s="1015"/>
      <c r="T45" s="185"/>
      <c r="U45" s="183" t="str">
        <f t="shared" si="3"/>
        <v>T4_2</v>
      </c>
      <c r="V45" s="165" t="str">
        <f t="shared" si="2"/>
        <v>T4_3</v>
      </c>
      <c r="W45" s="184" t="str">
        <f t="shared" si="2"/>
        <v>T4_1</v>
      </c>
    </row>
    <row r="46" spans="19:23" x14ac:dyDescent="0.35">
      <c r="S46" s="1015"/>
      <c r="T46" s="180"/>
      <c r="U46" s="174" t="str">
        <f t="shared" si="3"/>
        <v>T7_2</v>
      </c>
      <c r="V46" s="166" t="str">
        <f t="shared" si="2"/>
        <v>T7_3</v>
      </c>
      <c r="W46" s="167" t="str">
        <f t="shared" si="2"/>
        <v>T7_1</v>
      </c>
    </row>
    <row r="47" spans="19:23" x14ac:dyDescent="0.35">
      <c r="S47" s="1015"/>
      <c r="T47" s="181"/>
      <c r="U47" s="175" t="str">
        <f t="shared" si="3"/>
        <v>T9_2</v>
      </c>
      <c r="V47" s="164" t="str">
        <f t="shared" si="2"/>
        <v>T9_3</v>
      </c>
      <c r="W47" s="168" t="str">
        <f t="shared" si="2"/>
        <v>T9_1</v>
      </c>
    </row>
    <row r="48" spans="19:23" x14ac:dyDescent="0.35">
      <c r="S48" s="1015"/>
      <c r="T48" s="181"/>
      <c r="U48" s="175" t="str">
        <f t="shared" si="3"/>
        <v>T11_2</v>
      </c>
      <c r="V48" s="164" t="str">
        <f t="shared" si="2"/>
        <v>T11_3</v>
      </c>
      <c r="W48" s="168" t="str">
        <f t="shared" si="2"/>
        <v>T11_1</v>
      </c>
    </row>
    <row r="49" spans="19:23" x14ac:dyDescent="0.35">
      <c r="S49" s="1015"/>
      <c r="T49" s="181"/>
      <c r="U49" s="175" t="str">
        <f t="shared" si="3"/>
        <v>T6_2</v>
      </c>
      <c r="V49" s="164" t="str">
        <f t="shared" si="2"/>
        <v>T6_3</v>
      </c>
      <c r="W49" s="168" t="str">
        <f t="shared" si="2"/>
        <v>T6_1</v>
      </c>
    </row>
    <row r="50" spans="19:23" ht="15" thickBot="1" x14ac:dyDescent="0.4">
      <c r="S50" s="1016"/>
      <c r="T50" s="182"/>
      <c r="U50" s="176" t="str">
        <f t="shared" si="3"/>
        <v>T8_2</v>
      </c>
      <c r="V50" s="169" t="str">
        <f t="shared" si="2"/>
        <v>T8_3</v>
      </c>
      <c r="W50" s="170"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61" customFormat="1" ht="15.75" customHeight="1" thickBot="1" x14ac:dyDescent="0.35">
      <c r="B1" s="1024">
        <v>43234</v>
      </c>
      <c r="C1" s="1025"/>
      <c r="D1" s="1025"/>
      <c r="E1" s="1031"/>
      <c r="F1" s="1024">
        <f>B1+1</f>
        <v>43235</v>
      </c>
      <c r="G1" s="1025"/>
      <c r="H1" s="1025"/>
      <c r="I1" s="1025"/>
      <c r="J1" s="1024">
        <f>F1+1</f>
        <v>43236</v>
      </c>
      <c r="K1" s="1025"/>
      <c r="L1" s="1025"/>
      <c r="M1" s="1031"/>
      <c r="N1" s="1024">
        <f>J1+1</f>
        <v>43237</v>
      </c>
      <c r="O1" s="1025"/>
      <c r="P1" s="1025"/>
      <c r="Q1" s="1031"/>
      <c r="R1" s="1024">
        <f>N1+1</f>
        <v>43238</v>
      </c>
      <c r="S1" s="1025"/>
      <c r="T1" s="1025"/>
      <c r="U1" s="1031"/>
    </row>
    <row r="2" spans="1:21" ht="13.5" thickBot="1" x14ac:dyDescent="0.35">
      <c r="B2" s="1026" t="s">
        <v>896</v>
      </c>
      <c r="C2" s="1027"/>
      <c r="D2" s="1027"/>
      <c r="E2" s="1027"/>
      <c r="F2" s="1027"/>
      <c r="G2" s="1027"/>
      <c r="H2" s="1027"/>
      <c r="I2" s="1027"/>
      <c r="J2" s="1027"/>
      <c r="K2" s="1027"/>
      <c r="L2" s="1027"/>
      <c r="M2" s="1027"/>
      <c r="N2" s="1027"/>
      <c r="O2" s="1027"/>
      <c r="P2" s="1027"/>
      <c r="Q2" s="1027"/>
      <c r="R2" s="1057"/>
      <c r="S2" s="1057"/>
      <c r="T2" s="1057"/>
      <c r="U2" s="1058"/>
    </row>
    <row r="3" spans="1:21" ht="15" customHeight="1" thickBot="1" x14ac:dyDescent="0.35">
      <c r="A3" s="462" t="s">
        <v>877</v>
      </c>
      <c r="B3" s="1059" t="s">
        <v>882</v>
      </c>
      <c r="C3" s="1060"/>
      <c r="D3" s="1060"/>
      <c r="E3" s="1061"/>
      <c r="F3" s="1059" t="s">
        <v>882</v>
      </c>
      <c r="G3" s="1060"/>
      <c r="H3" s="1060"/>
      <c r="I3" s="1061"/>
      <c r="J3" s="1059" t="s">
        <v>882</v>
      </c>
      <c r="K3" s="1060"/>
      <c r="L3" s="1060"/>
      <c r="M3" s="1061"/>
      <c r="N3" s="463"/>
      <c r="O3" s="463"/>
      <c r="P3" s="463"/>
      <c r="Q3" s="468"/>
      <c r="R3" s="478" t="s">
        <v>889</v>
      </c>
      <c r="S3" s="471"/>
      <c r="T3" s="471"/>
      <c r="U3" s="472"/>
    </row>
    <row r="4" spans="1:21" ht="15.75" customHeight="1" thickBot="1" x14ac:dyDescent="0.35">
      <c r="A4" s="464" t="s">
        <v>878</v>
      </c>
      <c r="B4" s="1062"/>
      <c r="C4" s="1063"/>
      <c r="D4" s="1063"/>
      <c r="E4" s="1064"/>
      <c r="F4" s="1062"/>
      <c r="G4" s="1063"/>
      <c r="H4" s="1063"/>
      <c r="I4" s="1064"/>
      <c r="J4" s="1062"/>
      <c r="K4" s="1063"/>
      <c r="L4" s="1063"/>
      <c r="M4" s="1064"/>
      <c r="N4" s="1065" t="s">
        <v>883</v>
      </c>
      <c r="O4" s="1066"/>
      <c r="P4" s="1066"/>
      <c r="Q4" s="1066"/>
      <c r="R4" s="473"/>
      <c r="S4" s="479" t="s">
        <v>890</v>
      </c>
      <c r="T4" s="470"/>
      <c r="U4" s="474"/>
    </row>
    <row r="5" spans="1:21" ht="15" customHeight="1" thickBot="1" x14ac:dyDescent="0.35">
      <c r="A5" s="464" t="s">
        <v>879</v>
      </c>
      <c r="B5" s="1059" t="s">
        <v>882</v>
      </c>
      <c r="C5" s="1060"/>
      <c r="D5" s="1060"/>
      <c r="E5" s="1061"/>
      <c r="F5" s="1059" t="s">
        <v>882</v>
      </c>
      <c r="G5" s="1060"/>
      <c r="H5" s="1060"/>
      <c r="I5" s="1061"/>
      <c r="J5" s="1059" t="s">
        <v>882</v>
      </c>
      <c r="K5" s="1060"/>
      <c r="L5" s="1060"/>
      <c r="M5" s="1061"/>
      <c r="N5" s="1018" t="s">
        <v>884</v>
      </c>
      <c r="O5" s="1067"/>
      <c r="P5" s="1067"/>
      <c r="Q5" s="1067"/>
      <c r="R5" s="473"/>
      <c r="S5" s="470"/>
      <c r="T5" s="479" t="s">
        <v>889</v>
      </c>
      <c r="U5" s="474"/>
    </row>
    <row r="6" spans="1:21" ht="13.5" thickBot="1" x14ac:dyDescent="0.35">
      <c r="A6" s="466" t="s">
        <v>880</v>
      </c>
      <c r="B6" s="1062"/>
      <c r="C6" s="1063"/>
      <c r="D6" s="1063"/>
      <c r="E6" s="1064"/>
      <c r="F6" s="1062"/>
      <c r="G6" s="1063"/>
      <c r="H6" s="1063"/>
      <c r="I6" s="1064"/>
      <c r="J6" s="1062"/>
      <c r="K6" s="1063"/>
      <c r="L6" s="1063"/>
      <c r="M6" s="1064"/>
      <c r="N6" s="465"/>
      <c r="O6" s="465"/>
      <c r="P6" s="465"/>
      <c r="Q6" s="469"/>
      <c r="R6" s="475"/>
      <c r="S6" s="476"/>
      <c r="T6" s="476"/>
      <c r="U6" s="479" t="s">
        <v>891</v>
      </c>
    </row>
    <row r="7" spans="1:21" ht="13.5" thickBot="1" x14ac:dyDescent="0.35">
      <c r="R7" s="117"/>
      <c r="S7" s="117"/>
      <c r="T7" s="117"/>
    </row>
    <row r="8" spans="1:21" ht="15.75" customHeight="1" thickBot="1" x14ac:dyDescent="0.35">
      <c r="B8" s="1024">
        <f>B1+7</f>
        <v>43241</v>
      </c>
      <c r="C8" s="1025"/>
      <c r="D8" s="1025"/>
      <c r="E8" s="1031"/>
      <c r="F8" s="1074">
        <f>B8+1</f>
        <v>43242</v>
      </c>
      <c r="G8" s="1075"/>
      <c r="H8" s="1075"/>
      <c r="I8" s="1075"/>
      <c r="J8" s="1024">
        <f>F8+1</f>
        <v>43243</v>
      </c>
      <c r="K8" s="1025"/>
      <c r="L8" s="1025"/>
      <c r="M8" s="1031"/>
      <c r="N8" s="1024">
        <f>J8+1</f>
        <v>43244</v>
      </c>
      <c r="O8" s="1025"/>
      <c r="P8" s="1025"/>
      <c r="Q8" s="1031"/>
      <c r="R8" s="1024">
        <f>N8+1</f>
        <v>43245</v>
      </c>
      <c r="S8" s="1025"/>
      <c r="T8" s="1025"/>
      <c r="U8" s="1031"/>
    </row>
    <row r="9" spans="1:21" ht="15.75" customHeight="1" thickBot="1" x14ac:dyDescent="0.35">
      <c r="B9" s="1068" t="s">
        <v>881</v>
      </c>
      <c r="C9" s="1069"/>
      <c r="D9" s="1069"/>
      <c r="E9" s="1069"/>
      <c r="F9" s="1026"/>
      <c r="G9" s="1027"/>
      <c r="H9" s="1027"/>
      <c r="I9" s="1028"/>
      <c r="J9" s="1026" t="s">
        <v>895</v>
      </c>
      <c r="K9" s="1027"/>
      <c r="L9" s="1027"/>
      <c r="M9" s="1027"/>
      <c r="N9" s="1027"/>
      <c r="O9" s="1027"/>
      <c r="P9" s="1027"/>
      <c r="Q9" s="1027"/>
      <c r="R9" s="1027"/>
      <c r="S9" s="1027"/>
      <c r="T9" s="1027"/>
      <c r="U9" s="1028"/>
    </row>
    <row r="10" spans="1:21" ht="15" customHeight="1" thickBot="1" x14ac:dyDescent="0.35">
      <c r="A10" s="462" t="s">
        <v>877</v>
      </c>
      <c r="B10" s="1070"/>
      <c r="C10" s="1071"/>
      <c r="D10" s="1071"/>
      <c r="E10" s="1071"/>
      <c r="F10" s="1020" t="s">
        <v>887</v>
      </c>
      <c r="G10" s="1021"/>
      <c r="H10" s="1055" t="s">
        <v>891</v>
      </c>
      <c r="I10" s="1056"/>
      <c r="J10" s="477"/>
      <c r="K10" s="463"/>
      <c r="L10" s="463"/>
      <c r="M10" s="480" t="s">
        <v>892</v>
      </c>
      <c r="N10" s="1047" t="s">
        <v>886</v>
      </c>
      <c r="O10" s="1048"/>
      <c r="P10" s="1048"/>
      <c r="Q10" s="1049"/>
      <c r="R10" s="463"/>
      <c r="S10" s="463"/>
      <c r="T10" s="463"/>
      <c r="U10" s="463"/>
    </row>
    <row r="11" spans="1:21" ht="15.75" customHeight="1" thickBot="1" x14ac:dyDescent="0.35">
      <c r="A11" s="464" t="s">
        <v>878</v>
      </c>
      <c r="B11" s="1070"/>
      <c r="C11" s="1071"/>
      <c r="D11" s="1071"/>
      <c r="E11" s="1071"/>
      <c r="F11" s="1018"/>
      <c r="G11" s="1019"/>
      <c r="H11" s="1034" t="s">
        <v>888</v>
      </c>
      <c r="I11" s="1035"/>
      <c r="J11" s="1038" t="s">
        <v>885</v>
      </c>
      <c r="K11" s="1054"/>
      <c r="L11" s="1054"/>
      <c r="M11" s="1039"/>
      <c r="N11" s="1042" t="s">
        <v>887</v>
      </c>
      <c r="O11" s="1043"/>
      <c r="P11" s="467"/>
      <c r="Q11" s="467"/>
      <c r="R11" s="465"/>
      <c r="S11" s="465"/>
      <c r="T11" s="1042" t="s">
        <v>888</v>
      </c>
      <c r="U11" s="1043"/>
    </row>
    <row r="12" spans="1:21" ht="15" customHeight="1" thickBot="1" x14ac:dyDescent="0.35">
      <c r="A12" s="464" t="s">
        <v>879</v>
      </c>
      <c r="B12" s="1070"/>
      <c r="C12" s="1071"/>
      <c r="D12" s="1071"/>
      <c r="E12" s="1071"/>
      <c r="F12" s="1076" t="s">
        <v>891</v>
      </c>
      <c r="G12" s="1056"/>
      <c r="H12" s="463"/>
      <c r="I12" s="463"/>
      <c r="J12" s="1036" t="s">
        <v>893</v>
      </c>
      <c r="K12" s="1037"/>
      <c r="L12" s="1040"/>
      <c r="M12" s="1041"/>
      <c r="N12" s="465"/>
      <c r="O12" s="465"/>
      <c r="P12" s="465"/>
      <c r="Q12" s="465"/>
      <c r="R12" s="463"/>
      <c r="S12" s="463"/>
      <c r="T12" s="463"/>
      <c r="U12" s="463"/>
    </row>
    <row r="13" spans="1:21" ht="15.75" customHeight="1" thickBot="1" x14ac:dyDescent="0.35">
      <c r="A13" s="466" t="s">
        <v>880</v>
      </c>
      <c r="B13" s="1072"/>
      <c r="C13" s="1073"/>
      <c r="D13" s="1073"/>
      <c r="E13" s="1073"/>
      <c r="F13" s="1065" t="s">
        <v>891</v>
      </c>
      <c r="G13" s="1077"/>
      <c r="H13" s="465"/>
      <c r="I13" s="465"/>
      <c r="J13" s="1018"/>
      <c r="K13" s="1019"/>
      <c r="L13" s="1038" t="s">
        <v>894</v>
      </c>
      <c r="M13" s="1039"/>
      <c r="N13" s="465"/>
      <c r="O13" s="465"/>
      <c r="P13" s="465"/>
      <c r="Q13" s="465"/>
      <c r="R13" s="465"/>
      <c r="S13" s="465"/>
      <c r="T13" s="465"/>
      <c r="U13" s="465"/>
    </row>
    <row r="14" spans="1:21" ht="13.5" thickBot="1" x14ac:dyDescent="0.35"/>
    <row r="15" spans="1:21" ht="13.5" thickBot="1" x14ac:dyDescent="0.35">
      <c r="B15" s="1024">
        <f>B8+7</f>
        <v>43248</v>
      </c>
      <c r="C15" s="1025"/>
      <c r="D15" s="1025"/>
      <c r="E15" s="1031"/>
      <c r="F15" s="1024">
        <f>B15+1</f>
        <v>43249</v>
      </c>
      <c r="G15" s="1025"/>
      <c r="H15" s="1025"/>
      <c r="I15" s="1025"/>
      <c r="J15" s="1024">
        <f>F15+1</f>
        <v>43250</v>
      </c>
      <c r="K15" s="1025"/>
      <c r="L15" s="1025"/>
      <c r="M15" s="1031"/>
      <c r="N15" s="1024">
        <f>J15+1</f>
        <v>43251</v>
      </c>
      <c r="O15" s="1025"/>
      <c r="P15" s="1025"/>
      <c r="Q15" s="1031"/>
      <c r="R15" s="1024">
        <f>N15+1</f>
        <v>43252</v>
      </c>
      <c r="S15" s="1025"/>
      <c r="T15" s="1025"/>
      <c r="U15" s="1031"/>
    </row>
    <row r="16" spans="1:21" ht="15.75" customHeight="1" thickBot="1" x14ac:dyDescent="0.35">
      <c r="B16" s="1026"/>
      <c r="C16" s="1027"/>
      <c r="D16" s="1027"/>
      <c r="E16" s="1028"/>
      <c r="F16" s="1026"/>
      <c r="G16" s="1027"/>
      <c r="H16" s="1027"/>
      <c r="I16" s="1028"/>
      <c r="J16" s="1026"/>
      <c r="K16" s="1027"/>
      <c r="L16" s="1027"/>
      <c r="M16" s="1028"/>
      <c r="N16" s="1026"/>
      <c r="O16" s="1027"/>
      <c r="P16" s="1027"/>
      <c r="Q16" s="1028"/>
      <c r="R16" s="1026"/>
      <c r="S16" s="1027"/>
      <c r="T16" s="1027"/>
      <c r="U16" s="1028"/>
    </row>
    <row r="17" spans="1:21" ht="15.75" customHeight="1" thickBot="1" x14ac:dyDescent="0.35">
      <c r="A17" s="462" t="s">
        <v>877</v>
      </c>
      <c r="B17" s="1029"/>
      <c r="C17" s="463"/>
      <c r="D17" s="463"/>
      <c r="E17" s="463"/>
      <c r="F17" s="1050" t="s">
        <v>887</v>
      </c>
      <c r="G17" s="1051"/>
      <c r="H17" s="1018"/>
      <c r="I17" s="1019"/>
      <c r="J17" s="463"/>
      <c r="K17" s="463"/>
      <c r="L17" s="463"/>
      <c r="M17" s="463"/>
      <c r="N17" s="1047" t="s">
        <v>886</v>
      </c>
      <c r="O17" s="1048"/>
      <c r="P17" s="1048"/>
      <c r="Q17" s="1049"/>
      <c r="R17" s="478" t="s">
        <v>889</v>
      </c>
      <c r="S17" s="471"/>
      <c r="T17" s="471"/>
      <c r="U17" s="472"/>
    </row>
    <row r="18" spans="1:21" ht="15.75" customHeight="1" thickBot="1" x14ac:dyDescent="0.35">
      <c r="A18" s="464" t="s">
        <v>878</v>
      </c>
      <c r="B18" s="1030"/>
      <c r="C18" s="465"/>
      <c r="D18" s="465"/>
      <c r="E18" s="465"/>
      <c r="F18" s="1018"/>
      <c r="G18" s="1019"/>
      <c r="H18" s="1052" t="s">
        <v>888</v>
      </c>
      <c r="I18" s="1053"/>
      <c r="J18" s="1038" t="s">
        <v>885</v>
      </c>
      <c r="K18" s="1054"/>
      <c r="L18" s="1054"/>
      <c r="M18" s="1039"/>
      <c r="N18" s="1042" t="s">
        <v>887</v>
      </c>
      <c r="O18" s="1043"/>
      <c r="P18" s="467"/>
      <c r="Q18" s="467"/>
      <c r="R18" s="473"/>
      <c r="S18" s="479" t="s">
        <v>890</v>
      </c>
      <c r="T18" s="1042" t="s">
        <v>888</v>
      </c>
      <c r="U18" s="1043"/>
    </row>
    <row r="19" spans="1:21" ht="15" customHeight="1" thickBot="1" x14ac:dyDescent="0.35">
      <c r="A19" s="464" t="s">
        <v>879</v>
      </c>
      <c r="B19" s="1029"/>
      <c r="C19" s="463"/>
      <c r="D19" s="463"/>
      <c r="E19" s="463"/>
      <c r="F19" s="463"/>
      <c r="G19" s="463"/>
      <c r="H19" s="463"/>
      <c r="I19" s="463"/>
      <c r="J19" s="1036" t="s">
        <v>893</v>
      </c>
      <c r="K19" s="1037"/>
      <c r="L19" s="1040"/>
      <c r="M19" s="1041"/>
      <c r="N19" s="463"/>
      <c r="O19" s="463"/>
      <c r="P19" s="463"/>
      <c r="Q19" s="463"/>
      <c r="R19" s="473"/>
      <c r="S19" s="470"/>
      <c r="T19" s="479" t="s">
        <v>889</v>
      </c>
      <c r="U19" s="474"/>
    </row>
    <row r="20" spans="1:21" ht="15.75" customHeight="1" thickBot="1" x14ac:dyDescent="0.35">
      <c r="A20" s="466" t="s">
        <v>880</v>
      </c>
      <c r="B20" s="1030"/>
      <c r="C20" s="465"/>
      <c r="D20" s="465"/>
      <c r="E20" s="465"/>
      <c r="F20" s="465"/>
      <c r="G20" s="465"/>
      <c r="H20" s="465"/>
      <c r="I20" s="465"/>
      <c r="J20" s="1018"/>
      <c r="K20" s="1019"/>
      <c r="L20" s="1038" t="s">
        <v>894</v>
      </c>
      <c r="M20" s="1039"/>
      <c r="N20" s="465"/>
      <c r="O20" s="465"/>
      <c r="P20" s="465"/>
      <c r="Q20" s="465"/>
      <c r="R20" s="475"/>
      <c r="S20" s="476"/>
      <c r="T20" s="476"/>
      <c r="U20" s="479" t="s">
        <v>891</v>
      </c>
    </row>
    <row r="21" spans="1:21" ht="13.5" thickBot="1" x14ac:dyDescent="0.35"/>
    <row r="22" spans="1:21" ht="13.5" thickBot="1" x14ac:dyDescent="0.35">
      <c r="B22" s="1024">
        <f>B15+7</f>
        <v>43255</v>
      </c>
      <c r="C22" s="1025"/>
      <c r="D22" s="1025"/>
      <c r="E22" s="1031"/>
      <c r="F22" s="1024">
        <f>B22+1</f>
        <v>43256</v>
      </c>
      <c r="G22" s="1025"/>
      <c r="H22" s="1025"/>
      <c r="I22" s="1025"/>
      <c r="J22" s="1024">
        <f>F22+1</f>
        <v>43257</v>
      </c>
      <c r="K22" s="1025"/>
      <c r="L22" s="1025"/>
      <c r="M22" s="1031"/>
      <c r="N22" s="1024">
        <f>J22+1</f>
        <v>43258</v>
      </c>
      <c r="O22" s="1025"/>
      <c r="P22" s="1025"/>
      <c r="Q22" s="1031"/>
      <c r="R22" s="1024">
        <f>N22+1</f>
        <v>43259</v>
      </c>
      <c r="S22" s="1025"/>
      <c r="T22" s="1025"/>
      <c r="U22" s="1031"/>
    </row>
    <row r="23" spans="1:21" ht="13.5" thickBot="1" x14ac:dyDescent="0.35">
      <c r="B23" s="1026"/>
      <c r="C23" s="1027"/>
      <c r="D23" s="1027"/>
      <c r="E23" s="1028"/>
      <c r="F23" s="1026"/>
      <c r="G23" s="1027"/>
      <c r="H23" s="1027"/>
      <c r="I23" s="1028"/>
      <c r="J23" s="1026"/>
      <c r="K23" s="1027"/>
      <c r="L23" s="1027"/>
      <c r="M23" s="1028"/>
      <c r="N23" s="1026"/>
      <c r="O23" s="1027"/>
      <c r="P23" s="1027"/>
      <c r="Q23" s="1028"/>
      <c r="R23" s="1026"/>
      <c r="S23" s="1027"/>
      <c r="T23" s="1027"/>
      <c r="U23" s="1028"/>
    </row>
    <row r="24" spans="1:21" ht="15.75" customHeight="1" thickBot="1" x14ac:dyDescent="0.35">
      <c r="A24" s="462" t="s">
        <v>877</v>
      </c>
      <c r="B24" s="463"/>
      <c r="C24" s="463"/>
      <c r="D24" s="463"/>
      <c r="E24" s="463"/>
      <c r="F24" s="1020" t="s">
        <v>887</v>
      </c>
      <c r="G24" s="1021"/>
      <c r="H24" s="1022"/>
      <c r="I24" s="1023"/>
      <c r="J24" s="463"/>
      <c r="K24" s="463"/>
      <c r="L24" s="463"/>
      <c r="M24" s="463"/>
      <c r="N24" s="1047" t="s">
        <v>886</v>
      </c>
      <c r="O24" s="1048"/>
      <c r="P24" s="1048"/>
      <c r="Q24" s="1049"/>
      <c r="R24" s="478" t="s">
        <v>889</v>
      </c>
      <c r="S24" s="471"/>
      <c r="T24" s="471"/>
      <c r="U24" s="472"/>
    </row>
    <row r="25" spans="1:21" ht="13.5" thickBot="1" x14ac:dyDescent="0.35">
      <c r="A25" s="464" t="s">
        <v>878</v>
      </c>
      <c r="B25" s="465"/>
      <c r="C25" s="465"/>
      <c r="D25" s="465"/>
      <c r="E25" s="465"/>
      <c r="F25" s="1032"/>
      <c r="G25" s="1033"/>
      <c r="H25" s="1034" t="s">
        <v>888</v>
      </c>
      <c r="I25" s="1035"/>
      <c r="J25" s="1038" t="s">
        <v>885</v>
      </c>
      <c r="K25" s="1054"/>
      <c r="L25" s="1054"/>
      <c r="M25" s="1039"/>
      <c r="N25" s="1042" t="s">
        <v>887</v>
      </c>
      <c r="O25" s="1043"/>
      <c r="P25" s="467"/>
      <c r="Q25" s="467"/>
      <c r="R25" s="473"/>
      <c r="S25" s="479" t="s">
        <v>890</v>
      </c>
      <c r="T25" s="1042" t="s">
        <v>888</v>
      </c>
      <c r="U25" s="1043"/>
    </row>
    <row r="26" spans="1:21" ht="13.5" thickBot="1" x14ac:dyDescent="0.35">
      <c r="A26" s="464" t="s">
        <v>879</v>
      </c>
      <c r="B26" s="1029"/>
      <c r="C26" s="463"/>
      <c r="D26" s="463"/>
      <c r="E26" s="463"/>
      <c r="F26" s="463"/>
      <c r="G26" s="463"/>
      <c r="H26" s="463"/>
      <c r="I26" s="463"/>
      <c r="J26" s="1036" t="s">
        <v>893</v>
      </c>
      <c r="K26" s="1037"/>
      <c r="L26" s="1040"/>
      <c r="M26" s="1041"/>
      <c r="N26" s="463"/>
      <c r="O26" s="463"/>
      <c r="P26" s="463"/>
      <c r="Q26" s="463"/>
      <c r="R26" s="473"/>
      <c r="S26" s="470"/>
      <c r="T26" s="479" t="s">
        <v>889</v>
      </c>
      <c r="U26" s="474"/>
    </row>
    <row r="27" spans="1:21" ht="13.5" thickBot="1" x14ac:dyDescent="0.35">
      <c r="A27" s="466" t="s">
        <v>880</v>
      </c>
      <c r="B27" s="1030"/>
      <c r="C27" s="465"/>
      <c r="D27" s="465"/>
      <c r="E27" s="465"/>
      <c r="F27" s="465"/>
      <c r="G27" s="465"/>
      <c r="H27" s="465"/>
      <c r="I27" s="465"/>
      <c r="J27" s="1018"/>
      <c r="K27" s="1019"/>
      <c r="L27" s="1038" t="s">
        <v>894</v>
      </c>
      <c r="M27" s="1039"/>
      <c r="N27" s="465"/>
      <c r="O27" s="465"/>
      <c r="P27" s="465"/>
      <c r="Q27" s="465"/>
      <c r="R27" s="475"/>
      <c r="S27" s="476"/>
      <c r="T27" s="476"/>
      <c r="U27" s="479" t="s">
        <v>891</v>
      </c>
    </row>
    <row r="28" spans="1:21" ht="13.5" thickBot="1" x14ac:dyDescent="0.35"/>
    <row r="29" spans="1:21" ht="13.5" thickBot="1" x14ac:dyDescent="0.35">
      <c r="B29" s="1024">
        <f>B22+7</f>
        <v>43262</v>
      </c>
      <c r="C29" s="1025"/>
      <c r="D29" s="1025"/>
      <c r="E29" s="1031"/>
      <c r="F29" s="1024">
        <f>B29+1</f>
        <v>43263</v>
      </c>
      <c r="G29" s="1025"/>
      <c r="H29" s="1025"/>
      <c r="I29" s="1025"/>
      <c r="J29" s="1024">
        <f>F29+1</f>
        <v>43264</v>
      </c>
      <c r="K29" s="1025"/>
      <c r="L29" s="1025"/>
      <c r="M29" s="1031"/>
      <c r="N29" s="1024">
        <f>J29+1</f>
        <v>43265</v>
      </c>
      <c r="O29" s="1025"/>
      <c r="P29" s="1025"/>
      <c r="Q29" s="1031"/>
      <c r="R29" s="1024">
        <f>N29+1</f>
        <v>43266</v>
      </c>
      <c r="S29" s="1025"/>
      <c r="T29" s="1025"/>
      <c r="U29" s="1031"/>
    </row>
    <row r="30" spans="1:21" ht="15.75" customHeight="1" thickBot="1" x14ac:dyDescent="0.35">
      <c r="B30" s="1026"/>
      <c r="C30" s="1027"/>
      <c r="D30" s="1027"/>
      <c r="E30" s="1028"/>
      <c r="F30" s="1026"/>
      <c r="G30" s="1027"/>
      <c r="H30" s="1027"/>
      <c r="I30" s="1028"/>
      <c r="J30" s="1026"/>
      <c r="K30" s="1027"/>
      <c r="L30" s="1027"/>
      <c r="M30" s="1028"/>
      <c r="N30" s="1026"/>
      <c r="O30" s="1027"/>
      <c r="P30" s="1027"/>
      <c r="Q30" s="1028"/>
      <c r="R30" s="1026"/>
      <c r="S30" s="1027"/>
      <c r="T30" s="1027"/>
      <c r="U30" s="1028"/>
    </row>
    <row r="31" spans="1:21" x14ac:dyDescent="0.3">
      <c r="A31" s="462" t="s">
        <v>877</v>
      </c>
      <c r="B31" s="1029"/>
      <c r="C31" s="463"/>
      <c r="D31" s="463"/>
      <c r="E31" s="463"/>
      <c r="F31" s="1020" t="s">
        <v>887</v>
      </c>
      <c r="G31" s="1021"/>
      <c r="H31" s="1022"/>
      <c r="I31" s="1023"/>
      <c r="J31" s="463"/>
      <c r="K31" s="463"/>
      <c r="L31" s="463"/>
      <c r="M31" s="463"/>
      <c r="N31" s="463"/>
      <c r="O31" s="463"/>
      <c r="P31" s="463"/>
      <c r="Q31" s="463"/>
      <c r="R31" s="478" t="s">
        <v>889</v>
      </c>
      <c r="S31" s="471"/>
      <c r="T31" s="471"/>
      <c r="U31" s="472"/>
    </row>
    <row r="32" spans="1:21" ht="13.5" thickBot="1" x14ac:dyDescent="0.35">
      <c r="A32" s="464" t="s">
        <v>878</v>
      </c>
      <c r="B32" s="1030"/>
      <c r="C32" s="465"/>
      <c r="D32" s="465"/>
      <c r="E32" s="465"/>
      <c r="F32" s="1032"/>
      <c r="G32" s="1033"/>
      <c r="H32" s="1034" t="s">
        <v>888</v>
      </c>
      <c r="I32" s="1035"/>
      <c r="J32" s="1044"/>
      <c r="K32" s="1045"/>
      <c r="L32" s="1045"/>
      <c r="M32" s="1046"/>
      <c r="N32" s="465"/>
      <c r="O32" s="465"/>
      <c r="P32" s="465"/>
      <c r="Q32" s="465"/>
      <c r="R32" s="473"/>
      <c r="S32" s="479" t="s">
        <v>890</v>
      </c>
      <c r="T32" s="470"/>
      <c r="U32" s="474"/>
    </row>
    <row r="33" spans="1:21" x14ac:dyDescent="0.3">
      <c r="A33" s="464" t="s">
        <v>879</v>
      </c>
      <c r="B33" s="1029"/>
      <c r="C33" s="463"/>
      <c r="D33" s="463"/>
      <c r="E33" s="463"/>
      <c r="F33" s="463"/>
      <c r="G33" s="463"/>
      <c r="H33" s="463"/>
      <c r="I33" s="463"/>
      <c r="J33" s="463"/>
      <c r="K33" s="463"/>
      <c r="L33" s="463"/>
      <c r="M33" s="463"/>
      <c r="N33" s="463"/>
      <c r="O33" s="463"/>
      <c r="P33" s="463"/>
      <c r="Q33" s="463"/>
      <c r="R33" s="473"/>
      <c r="S33" s="470"/>
      <c r="T33" s="479" t="s">
        <v>889</v>
      </c>
      <c r="U33" s="474"/>
    </row>
    <row r="34" spans="1:21" ht="13.5" thickBot="1" x14ac:dyDescent="0.35">
      <c r="A34" s="466" t="s">
        <v>880</v>
      </c>
      <c r="B34" s="1030"/>
      <c r="C34" s="465"/>
      <c r="D34" s="465"/>
      <c r="E34" s="465"/>
      <c r="F34" s="465"/>
      <c r="G34" s="465"/>
      <c r="H34" s="465"/>
      <c r="I34" s="465"/>
      <c r="J34" s="465"/>
      <c r="K34" s="465"/>
      <c r="L34" s="465"/>
      <c r="M34" s="465"/>
      <c r="N34" s="465"/>
      <c r="O34" s="465"/>
      <c r="P34" s="465"/>
      <c r="Q34" s="465"/>
      <c r="R34" s="475"/>
      <c r="S34" s="476"/>
      <c r="T34" s="476"/>
      <c r="U34" s="479"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7"/>
    <col min="2" max="2" width="11.453125" style="500"/>
    <col min="3" max="3" width="11.453125" style="203"/>
    <col min="4" max="4" width="21" style="203" customWidth="1"/>
    <col min="5" max="5" width="85.453125" style="203" customWidth="1"/>
    <col min="6" max="6" width="86.453125" style="204" customWidth="1"/>
    <col min="7" max="8" width="9" style="205" customWidth="1"/>
    <col min="9" max="9" width="9" style="206" customWidth="1"/>
    <col min="10" max="16384" width="11.453125" style="207"/>
  </cols>
  <sheetData>
    <row r="1" spans="1:9" s="4" customFormat="1" x14ac:dyDescent="0.35">
      <c r="A1" s="4" t="s">
        <v>929</v>
      </c>
      <c r="B1" s="499" t="s">
        <v>601</v>
      </c>
      <c r="C1" s="8" t="s">
        <v>922</v>
      </c>
      <c r="D1" s="8" t="s">
        <v>923</v>
      </c>
      <c r="E1" s="8" t="s">
        <v>924</v>
      </c>
      <c r="F1" s="9" t="s">
        <v>925</v>
      </c>
      <c r="G1" s="499"/>
      <c r="H1" s="499"/>
      <c r="I1" s="509"/>
    </row>
    <row r="2" spans="1:9" x14ac:dyDescent="0.35">
      <c r="B2" s="499">
        <v>1</v>
      </c>
      <c r="C2" s="3">
        <v>4</v>
      </c>
      <c r="D2" s="203" t="s">
        <v>271</v>
      </c>
      <c r="E2" s="245" t="s">
        <v>90</v>
      </c>
      <c r="F2" s="204" t="s">
        <v>90</v>
      </c>
    </row>
    <row r="3" spans="1:9" x14ac:dyDescent="0.35">
      <c r="B3" s="499">
        <v>1</v>
      </c>
      <c r="C3" s="3">
        <v>3</v>
      </c>
      <c r="D3" s="203" t="s">
        <v>293</v>
      </c>
      <c r="E3" s="204" t="s">
        <v>94</v>
      </c>
      <c r="F3" s="204" t="s">
        <v>94</v>
      </c>
    </row>
    <row r="4" spans="1:9" x14ac:dyDescent="0.35">
      <c r="B4" s="499">
        <v>1</v>
      </c>
      <c r="C4" s="3">
        <v>3</v>
      </c>
      <c r="D4" s="203" t="s">
        <v>391</v>
      </c>
      <c r="E4" s="204" t="s">
        <v>595</v>
      </c>
      <c r="F4" s="204" t="s">
        <v>595</v>
      </c>
    </row>
    <row r="5" spans="1:9" x14ac:dyDescent="0.35">
      <c r="B5" s="499">
        <v>1</v>
      </c>
      <c r="C5" s="3">
        <v>3</v>
      </c>
      <c r="D5" s="204" t="s">
        <v>274</v>
      </c>
      <c r="E5" s="204" t="s">
        <v>249</v>
      </c>
      <c r="F5" s="204" t="s">
        <v>249</v>
      </c>
    </row>
    <row r="6" spans="1:9" x14ac:dyDescent="0.35">
      <c r="B6" s="499">
        <v>1</v>
      </c>
      <c r="C6" s="3">
        <v>3</v>
      </c>
      <c r="D6" s="204" t="s">
        <v>275</v>
      </c>
      <c r="E6" s="204" t="s">
        <v>250</v>
      </c>
      <c r="F6" s="204" t="s">
        <v>250</v>
      </c>
    </row>
    <row r="7" spans="1:9" x14ac:dyDescent="0.35">
      <c r="B7" s="499">
        <v>1</v>
      </c>
      <c r="C7" s="3">
        <v>3</v>
      </c>
      <c r="D7" s="204" t="s">
        <v>276</v>
      </c>
      <c r="E7" s="204" t="s">
        <v>251</v>
      </c>
      <c r="F7" s="204" t="s">
        <v>251</v>
      </c>
    </row>
    <row r="8" spans="1:9" x14ac:dyDescent="0.35">
      <c r="B8" s="499">
        <v>1</v>
      </c>
      <c r="C8" s="3">
        <v>3</v>
      </c>
      <c r="D8" s="204" t="s">
        <v>295</v>
      </c>
      <c r="E8" s="204" t="s">
        <v>95</v>
      </c>
      <c r="F8" s="204" t="s">
        <v>95</v>
      </c>
    </row>
    <row r="9" spans="1:9" x14ac:dyDescent="0.35">
      <c r="B9" s="499">
        <v>1</v>
      </c>
      <c r="C9" s="3">
        <v>3</v>
      </c>
      <c r="D9" s="203" t="str">
        <f>CONCATENATE(D4,".SF1")</f>
        <v>Mod3.C1.SF1</v>
      </c>
      <c r="E9" s="204" t="s">
        <v>105</v>
      </c>
      <c r="F9" s="204" t="s">
        <v>105</v>
      </c>
    </row>
    <row r="10" spans="1:9" x14ac:dyDescent="0.35">
      <c r="B10" s="499">
        <v>2</v>
      </c>
      <c r="C10" s="3">
        <v>3</v>
      </c>
      <c r="D10" s="203" t="s">
        <v>392</v>
      </c>
      <c r="E10" s="204" t="s">
        <v>390</v>
      </c>
      <c r="F10" s="204" t="s">
        <v>390</v>
      </c>
    </row>
    <row r="11" spans="1:9" x14ac:dyDescent="0.35">
      <c r="B11" s="499">
        <v>2</v>
      </c>
      <c r="C11" s="3">
        <v>3</v>
      </c>
      <c r="D11" s="203" t="s">
        <v>422</v>
      </c>
      <c r="E11" s="204" t="s">
        <v>437</v>
      </c>
      <c r="F11" s="204" t="s">
        <v>437</v>
      </c>
    </row>
    <row r="12" spans="1:9" x14ac:dyDescent="0.35">
      <c r="B12" s="499">
        <v>2</v>
      </c>
      <c r="C12" s="3">
        <v>3</v>
      </c>
      <c r="D12" s="203" t="s">
        <v>423</v>
      </c>
      <c r="E12" s="204" t="s">
        <v>597</v>
      </c>
      <c r="F12" s="204" t="s">
        <v>597</v>
      </c>
    </row>
    <row r="13" spans="1:9" x14ac:dyDescent="0.35">
      <c r="B13" s="499">
        <v>2</v>
      </c>
      <c r="C13" s="3">
        <v>3</v>
      </c>
      <c r="D13" s="203" t="s">
        <v>424</v>
      </c>
      <c r="E13" s="204" t="s">
        <v>438</v>
      </c>
      <c r="F13" s="204" t="s">
        <v>438</v>
      </c>
    </row>
    <row r="14" spans="1:9" x14ac:dyDescent="0.35">
      <c r="B14" s="499">
        <v>2</v>
      </c>
      <c r="C14" s="3">
        <v>3</v>
      </c>
      <c r="D14" s="203" t="s">
        <v>425</v>
      </c>
      <c r="E14" s="204" t="s">
        <v>439</v>
      </c>
      <c r="F14" s="204" t="s">
        <v>439</v>
      </c>
    </row>
    <row r="15" spans="1:9" x14ac:dyDescent="0.35">
      <c r="B15" s="499">
        <v>2</v>
      </c>
      <c r="C15" s="3">
        <v>3</v>
      </c>
      <c r="D15" s="203" t="s">
        <v>434</v>
      </c>
      <c r="E15" s="204" t="s">
        <v>441</v>
      </c>
      <c r="F15" s="204" t="s">
        <v>441</v>
      </c>
    </row>
    <row r="16" spans="1:9" x14ac:dyDescent="0.35">
      <c r="B16" s="499">
        <v>2</v>
      </c>
      <c r="C16" s="3">
        <v>3</v>
      </c>
      <c r="D16" s="203" t="s">
        <v>443</v>
      </c>
      <c r="E16" s="204" t="s">
        <v>442</v>
      </c>
      <c r="F16" s="204" t="s">
        <v>442</v>
      </c>
    </row>
    <row r="17" spans="2:7" ht="29" x14ac:dyDescent="0.35">
      <c r="B17" s="499">
        <v>2</v>
      </c>
      <c r="C17" s="3">
        <v>3</v>
      </c>
      <c r="D17" s="203" t="str">
        <f>CONCATENATE(D10,".SF1")</f>
        <v>Mod3.C2.SF1</v>
      </c>
      <c r="E17" s="204" t="s">
        <v>106</v>
      </c>
      <c r="F17" s="204" t="s">
        <v>106</v>
      </c>
    </row>
    <row r="18" spans="2:7" x14ac:dyDescent="0.35">
      <c r="B18" s="499">
        <v>2</v>
      </c>
      <c r="C18" s="3">
        <v>3</v>
      </c>
      <c r="D18" s="203" t="str">
        <f>CONCATENATE(D12,".SF1")</f>
        <v>Res2.C5.SF1</v>
      </c>
      <c r="E18" s="204" t="s">
        <v>427</v>
      </c>
      <c r="F18" s="204" t="s">
        <v>427</v>
      </c>
    </row>
    <row r="19" spans="2:7" x14ac:dyDescent="0.35">
      <c r="B19" s="499">
        <v>2</v>
      </c>
      <c r="C19" s="3">
        <v>3</v>
      </c>
      <c r="D19" s="203" t="str">
        <f>CONCATENATE(D13,".SF1")</f>
        <v>Res2.C6.SF1</v>
      </c>
      <c r="E19" s="204" t="s">
        <v>428</v>
      </c>
      <c r="F19" s="204" t="s">
        <v>428</v>
      </c>
    </row>
    <row r="20" spans="2:7" x14ac:dyDescent="0.35">
      <c r="B20" s="499">
        <v>2</v>
      </c>
      <c r="C20" s="3">
        <v>3</v>
      </c>
      <c r="D20" s="203" t="str">
        <f>CONCATENATE(D14,".SF1")</f>
        <v>Res2.C7.SF1</v>
      </c>
      <c r="E20" s="204" t="s">
        <v>429</v>
      </c>
      <c r="F20" s="204" t="s">
        <v>429</v>
      </c>
    </row>
    <row r="21" spans="2:7" ht="29" x14ac:dyDescent="0.35">
      <c r="B21" s="499">
        <v>2</v>
      </c>
      <c r="C21" s="3">
        <v>3</v>
      </c>
      <c r="D21" s="203" t="str">
        <f>CONCATENATE(D15,".SF1")</f>
        <v>Res2.C10.SF1</v>
      </c>
      <c r="E21" s="204" t="s">
        <v>444</v>
      </c>
      <c r="F21" s="204" t="s">
        <v>444</v>
      </c>
    </row>
    <row r="22" spans="2:7" x14ac:dyDescent="0.35">
      <c r="B22" s="499">
        <v>2</v>
      </c>
      <c r="C22" s="3">
        <v>3</v>
      </c>
      <c r="D22" s="203" t="str">
        <f>CONCATENATE(D16,".SF1")</f>
        <v>Res2.C11.SF1</v>
      </c>
      <c r="E22" s="204" t="s">
        <v>445</v>
      </c>
      <c r="F22" s="204" t="s">
        <v>445</v>
      </c>
    </row>
    <row r="23" spans="2:7" x14ac:dyDescent="0.35">
      <c r="B23" s="499">
        <v>3</v>
      </c>
      <c r="C23" s="3">
        <v>3</v>
      </c>
      <c r="D23" s="203" t="s">
        <v>408</v>
      </c>
      <c r="E23" s="203" t="s">
        <v>49</v>
      </c>
      <c r="F23" s="207" t="s">
        <v>49</v>
      </c>
      <c r="G23" s="207"/>
    </row>
    <row r="24" spans="2:7" x14ac:dyDescent="0.35">
      <c r="B24" s="499">
        <v>3</v>
      </c>
      <c r="C24" s="3">
        <v>4</v>
      </c>
      <c r="D24" s="203" t="s">
        <v>557</v>
      </c>
      <c r="E24" s="203" t="s">
        <v>121</v>
      </c>
      <c r="F24" s="207" t="s">
        <v>121</v>
      </c>
      <c r="G24" s="207"/>
    </row>
    <row r="25" spans="2:7" ht="29" x14ac:dyDescent="0.35">
      <c r="B25" s="499">
        <v>3</v>
      </c>
      <c r="C25" s="3">
        <v>3</v>
      </c>
      <c r="D25" s="203" t="str">
        <f>CONCATENATE(D23,".SF1")</f>
        <v>Res1.C4.SF1</v>
      </c>
      <c r="E25" s="204" t="s">
        <v>407</v>
      </c>
      <c r="F25" s="204" t="s">
        <v>407</v>
      </c>
    </row>
    <row r="26" spans="2:7" x14ac:dyDescent="0.35">
      <c r="B26" s="499">
        <v>3</v>
      </c>
      <c r="C26" s="3">
        <v>4</v>
      </c>
      <c r="D26" s="203" t="str">
        <f>CONCATENATE(D24,".SF1")</f>
        <v>Con.C2.SF1</v>
      </c>
      <c r="E26" s="204" t="s">
        <v>69</v>
      </c>
      <c r="F26" s="204" t="s">
        <v>69</v>
      </c>
    </row>
    <row r="27" spans="2:7" x14ac:dyDescent="0.35">
      <c r="B27" s="499">
        <v>4</v>
      </c>
      <c r="C27" s="3">
        <v>3</v>
      </c>
      <c r="D27" s="203" t="s">
        <v>314</v>
      </c>
      <c r="E27" s="203" t="s">
        <v>308</v>
      </c>
      <c r="F27" s="204" t="s">
        <v>308</v>
      </c>
    </row>
    <row r="28" spans="2:7" x14ac:dyDescent="0.35">
      <c r="B28" s="499">
        <v>4</v>
      </c>
      <c r="C28" s="3">
        <v>3</v>
      </c>
      <c r="D28" s="203" t="s">
        <v>315</v>
      </c>
      <c r="E28" s="203" t="s">
        <v>309</v>
      </c>
      <c r="F28" s="204" t="s">
        <v>309</v>
      </c>
    </row>
    <row r="29" spans="2:7" x14ac:dyDescent="0.35">
      <c r="B29" s="499">
        <v>4</v>
      </c>
      <c r="C29" s="3">
        <v>3</v>
      </c>
      <c r="D29" s="203" t="s">
        <v>316</v>
      </c>
      <c r="E29" s="203" t="s">
        <v>310</v>
      </c>
      <c r="F29" s="204" t="s">
        <v>310</v>
      </c>
    </row>
    <row r="30" spans="2:7" x14ac:dyDescent="0.35">
      <c r="B30" s="499">
        <v>4</v>
      </c>
      <c r="C30" s="3">
        <v>3</v>
      </c>
      <c r="D30" s="203" t="s">
        <v>317</v>
      </c>
      <c r="E30" s="203" t="s">
        <v>311</v>
      </c>
      <c r="F30" s="204" t="s">
        <v>311</v>
      </c>
    </row>
    <row r="31" spans="2:7" x14ac:dyDescent="0.35">
      <c r="B31" s="499">
        <v>4</v>
      </c>
      <c r="C31" s="3">
        <v>3</v>
      </c>
      <c r="D31" s="203" t="s">
        <v>318</v>
      </c>
      <c r="E31" s="203" t="s">
        <v>312</v>
      </c>
      <c r="F31" s="204" t="s">
        <v>312</v>
      </c>
    </row>
    <row r="32" spans="2:7" x14ac:dyDescent="0.35">
      <c r="B32" s="499">
        <v>4</v>
      </c>
      <c r="C32" s="3">
        <v>3</v>
      </c>
      <c r="D32" s="203" t="s">
        <v>404</v>
      </c>
      <c r="E32" s="203" t="s">
        <v>363</v>
      </c>
      <c r="F32" s="204" t="s">
        <v>363</v>
      </c>
    </row>
    <row r="33" spans="2:6" x14ac:dyDescent="0.35">
      <c r="B33" s="499">
        <v>4</v>
      </c>
      <c r="C33" s="3">
        <v>3</v>
      </c>
      <c r="D33" s="203" t="s">
        <v>405</v>
      </c>
      <c r="E33" s="3" t="s">
        <v>474</v>
      </c>
      <c r="F33" s="204" t="s">
        <v>474</v>
      </c>
    </row>
    <row r="34" spans="2:6" ht="29" x14ac:dyDescent="0.35">
      <c r="B34" s="499">
        <v>4</v>
      </c>
      <c r="C34" s="3">
        <v>3</v>
      </c>
      <c r="D34" s="203" t="str">
        <f>CONCATENATE(D31,".SF1")</f>
        <v>Mod2.C17.SF1</v>
      </c>
      <c r="E34" s="2" t="s">
        <v>320</v>
      </c>
      <c r="F34" s="204" t="s">
        <v>320</v>
      </c>
    </row>
    <row r="35" spans="2:6" x14ac:dyDescent="0.35">
      <c r="B35" s="499">
        <v>4</v>
      </c>
      <c r="C35" s="3">
        <v>3</v>
      </c>
      <c r="D35" s="203" t="str">
        <f>CONCATENATE(D32,".SF1")</f>
        <v>Res1.C1.SF1</v>
      </c>
      <c r="E35" s="2" t="s">
        <v>401</v>
      </c>
      <c r="F35" s="204" t="s">
        <v>401</v>
      </c>
    </row>
    <row r="36" spans="2:6" x14ac:dyDescent="0.35">
      <c r="B36" s="499">
        <v>4</v>
      </c>
      <c r="C36" s="3">
        <v>3</v>
      </c>
      <c r="D36" s="203" t="str">
        <f>CONCATENATE(D33,".SF1")</f>
        <v>Res1.C2.SF1</v>
      </c>
      <c r="E36" s="204" t="s">
        <v>402</v>
      </c>
      <c r="F36" s="204" t="s">
        <v>402</v>
      </c>
    </row>
    <row r="37" spans="2:6" x14ac:dyDescent="0.35">
      <c r="B37" s="499">
        <v>5</v>
      </c>
      <c r="C37" s="3">
        <v>3</v>
      </c>
      <c r="D37" s="203" t="s">
        <v>319</v>
      </c>
      <c r="E37" s="203" t="s">
        <v>313</v>
      </c>
      <c r="F37" s="204" t="s">
        <v>313</v>
      </c>
    </row>
    <row r="38" spans="2:6" x14ac:dyDescent="0.35">
      <c r="B38" s="499">
        <v>5</v>
      </c>
      <c r="C38" s="3">
        <v>3</v>
      </c>
      <c r="D38" s="203" t="s">
        <v>404</v>
      </c>
      <c r="E38" s="203" t="s">
        <v>363</v>
      </c>
      <c r="F38" s="204" t="s">
        <v>363</v>
      </c>
    </row>
    <row r="39" spans="2:6" x14ac:dyDescent="0.35">
      <c r="B39" s="499">
        <v>5</v>
      </c>
      <c r="C39" s="3">
        <v>3</v>
      </c>
      <c r="D39" s="203" t="s">
        <v>406</v>
      </c>
      <c r="E39" s="203" t="s">
        <v>400</v>
      </c>
      <c r="F39" s="204" t="s">
        <v>400</v>
      </c>
    </row>
    <row r="40" spans="2:6" x14ac:dyDescent="0.35">
      <c r="B40" s="499">
        <v>5</v>
      </c>
      <c r="C40" s="3">
        <v>3</v>
      </c>
      <c r="D40" s="203" t="s">
        <v>262</v>
      </c>
      <c r="E40" s="204" t="s">
        <v>256</v>
      </c>
      <c r="F40" s="204" t="s">
        <v>256</v>
      </c>
    </row>
    <row r="41" spans="2:6" x14ac:dyDescent="0.35">
      <c r="B41" s="499">
        <v>5</v>
      </c>
      <c r="C41" s="3">
        <v>3</v>
      </c>
      <c r="D41" s="203" t="s">
        <v>263</v>
      </c>
      <c r="E41" s="204" t="s">
        <v>254</v>
      </c>
      <c r="F41" s="204" t="s">
        <v>254</v>
      </c>
    </row>
    <row r="42" spans="2:6" x14ac:dyDescent="0.35">
      <c r="B42" s="499">
        <v>5</v>
      </c>
      <c r="C42" s="3">
        <v>3</v>
      </c>
      <c r="D42" s="203" t="s">
        <v>264</v>
      </c>
      <c r="E42" s="204" t="s">
        <v>255</v>
      </c>
      <c r="F42" s="204" t="s">
        <v>255</v>
      </c>
    </row>
    <row r="43" spans="2:6" ht="29" x14ac:dyDescent="0.35">
      <c r="B43" s="499">
        <v>5</v>
      </c>
      <c r="C43" s="3">
        <v>3</v>
      </c>
      <c r="D43" s="203" t="str">
        <f>CONCATENATE(D37,".SF1")</f>
        <v>Mod2.C18.SF1</v>
      </c>
      <c r="E43" s="204" t="s">
        <v>321</v>
      </c>
      <c r="F43" s="204" t="s">
        <v>321</v>
      </c>
    </row>
    <row r="44" spans="2:6" x14ac:dyDescent="0.35">
      <c r="B44" s="499">
        <v>5</v>
      </c>
      <c r="C44" s="3">
        <v>3</v>
      </c>
      <c r="D44" s="203" t="str">
        <f>CONCATENATE(D38,".SF1")</f>
        <v>Res1.C1.SF1</v>
      </c>
      <c r="E44" s="204" t="s">
        <v>401</v>
      </c>
      <c r="F44" s="204" t="s">
        <v>401</v>
      </c>
    </row>
    <row r="45" spans="2:6" ht="29" x14ac:dyDescent="0.35">
      <c r="B45" s="499">
        <v>5</v>
      </c>
      <c r="C45" s="3">
        <v>3</v>
      </c>
      <c r="D45" s="203" t="str">
        <f>CONCATENATE(D39,".SF1")</f>
        <v>Res1.C3.SF1</v>
      </c>
      <c r="E45" s="204" t="s">
        <v>403</v>
      </c>
      <c r="F45" s="204" t="s">
        <v>403</v>
      </c>
    </row>
    <row r="46" spans="2:6" x14ac:dyDescent="0.35">
      <c r="B46" s="499">
        <v>5</v>
      </c>
      <c r="C46" s="3">
        <v>3</v>
      </c>
      <c r="D46" s="204" t="s">
        <v>265</v>
      </c>
      <c r="E46" s="204" t="s">
        <v>257</v>
      </c>
      <c r="F46" s="204" t="s">
        <v>257</v>
      </c>
    </row>
    <row r="47" spans="2:6" x14ac:dyDescent="0.35">
      <c r="B47" s="499">
        <v>5</v>
      </c>
      <c r="C47" s="3">
        <v>3</v>
      </c>
      <c r="D47" s="204" t="s">
        <v>266</v>
      </c>
      <c r="E47" s="204" t="s">
        <v>258</v>
      </c>
      <c r="F47" s="204" t="s">
        <v>258</v>
      </c>
    </row>
    <row r="48" spans="2:6" x14ac:dyDescent="0.35">
      <c r="B48" s="499">
        <v>5</v>
      </c>
      <c r="C48" s="3">
        <v>3</v>
      </c>
      <c r="D48" s="204" t="s">
        <v>267</v>
      </c>
      <c r="E48" s="204" t="s">
        <v>259</v>
      </c>
      <c r="F48" s="204" t="s">
        <v>259</v>
      </c>
    </row>
    <row r="49" spans="2:7" ht="29" x14ac:dyDescent="0.35">
      <c r="B49" s="499">
        <v>5</v>
      </c>
      <c r="C49" s="3">
        <v>3</v>
      </c>
      <c r="D49" s="204" t="s">
        <v>268</v>
      </c>
      <c r="E49" s="204" t="s">
        <v>260</v>
      </c>
      <c r="F49" s="204" t="s">
        <v>260</v>
      </c>
    </row>
    <row r="50" spans="2:7" x14ac:dyDescent="0.35">
      <c r="B50" s="499">
        <v>5</v>
      </c>
      <c r="C50" s="3">
        <v>3</v>
      </c>
      <c r="D50" s="204" t="s">
        <v>269</v>
      </c>
      <c r="E50" s="204" t="s">
        <v>261</v>
      </c>
      <c r="F50" s="204" t="s">
        <v>261</v>
      </c>
    </row>
    <row r="51" spans="2:7" x14ac:dyDescent="0.35">
      <c r="B51" s="499">
        <v>6</v>
      </c>
      <c r="C51" s="3">
        <v>3</v>
      </c>
      <c r="D51" s="203" t="s">
        <v>406</v>
      </c>
      <c r="E51" s="203" t="s">
        <v>400</v>
      </c>
      <c r="F51" s="204" t="s">
        <v>400</v>
      </c>
    </row>
    <row r="52" spans="2:7" x14ac:dyDescent="0.35">
      <c r="B52" s="499">
        <v>6</v>
      </c>
      <c r="C52" s="3">
        <v>3</v>
      </c>
      <c r="D52" s="203" t="s">
        <v>476</v>
      </c>
      <c r="E52" s="203" t="s">
        <v>474</v>
      </c>
      <c r="F52" s="204" t="s">
        <v>474</v>
      </c>
    </row>
    <row r="53" spans="2:7" x14ac:dyDescent="0.35">
      <c r="B53" s="499">
        <v>6</v>
      </c>
      <c r="C53" s="3">
        <v>3</v>
      </c>
      <c r="D53" s="203" t="s">
        <v>477</v>
      </c>
      <c r="E53" s="204" t="s">
        <v>475</v>
      </c>
      <c r="F53" s="204" t="s">
        <v>475</v>
      </c>
    </row>
    <row r="54" spans="2:7" x14ac:dyDescent="0.35">
      <c r="B54" s="499">
        <v>6</v>
      </c>
      <c r="C54" s="3">
        <v>4</v>
      </c>
      <c r="D54" s="203" t="s">
        <v>482</v>
      </c>
      <c r="E54" s="203" t="s">
        <v>480</v>
      </c>
      <c r="F54" s="204" t="s">
        <v>480</v>
      </c>
    </row>
    <row r="55" spans="2:7" x14ac:dyDescent="0.35">
      <c r="B55" s="499">
        <v>6</v>
      </c>
      <c r="C55" s="3">
        <v>4</v>
      </c>
      <c r="D55" s="203" t="s">
        <v>483</v>
      </c>
      <c r="E55" s="204" t="s">
        <v>481</v>
      </c>
      <c r="F55" s="204" t="s">
        <v>481</v>
      </c>
    </row>
    <row r="56" spans="2:7" ht="29" x14ac:dyDescent="0.35">
      <c r="B56" s="499">
        <v>6</v>
      </c>
      <c r="C56" s="3">
        <v>3</v>
      </c>
      <c r="D56" s="203" t="str">
        <f>CONCATENATE(D51,".SF1")</f>
        <v>Res1.C3.SF1</v>
      </c>
      <c r="E56" s="204" t="s">
        <v>403</v>
      </c>
      <c r="F56" s="204" t="s">
        <v>403</v>
      </c>
    </row>
    <row r="57" spans="2:7" ht="29" x14ac:dyDescent="0.35">
      <c r="B57" s="499">
        <v>6</v>
      </c>
      <c r="C57" s="3">
        <v>3</v>
      </c>
      <c r="D57" s="203" t="str">
        <f>CONCATENATE(D52,".SF1")</f>
        <v>Res2.C22.SF1</v>
      </c>
      <c r="E57" s="204" t="s">
        <v>478</v>
      </c>
      <c r="F57" s="204" t="s">
        <v>478</v>
      </c>
    </row>
    <row r="58" spans="2:7" ht="29" x14ac:dyDescent="0.35">
      <c r="B58" s="499">
        <v>6</v>
      </c>
      <c r="C58" s="3">
        <v>3</v>
      </c>
      <c r="D58" s="204" t="s">
        <v>479</v>
      </c>
      <c r="E58" s="204" t="s">
        <v>111</v>
      </c>
      <c r="F58" s="204" t="s">
        <v>111</v>
      </c>
    </row>
    <row r="59" spans="2:7" ht="29" x14ac:dyDescent="0.35">
      <c r="B59" s="499">
        <v>6</v>
      </c>
      <c r="C59" s="3">
        <v>4</v>
      </c>
      <c r="D59" s="203" t="str">
        <f>CONCATENATE(D55,".SF1")</f>
        <v>Res2.C25.SF1</v>
      </c>
      <c r="E59" s="204" t="s">
        <v>111</v>
      </c>
      <c r="F59" s="204" t="s">
        <v>111</v>
      </c>
    </row>
    <row r="60" spans="2:7" x14ac:dyDescent="0.35">
      <c r="B60" s="499">
        <v>7</v>
      </c>
      <c r="C60" s="3">
        <v>4</v>
      </c>
      <c r="D60" s="203" t="s">
        <v>372</v>
      </c>
      <c r="E60" s="203" t="s">
        <v>363</v>
      </c>
      <c r="F60" s="207" t="s">
        <v>363</v>
      </c>
      <c r="G60" s="207"/>
    </row>
    <row r="61" spans="2:7" x14ac:dyDescent="0.35">
      <c r="B61" s="499">
        <v>7</v>
      </c>
      <c r="C61" s="3">
        <v>4</v>
      </c>
      <c r="D61" s="203" t="s">
        <v>373</v>
      </c>
      <c r="E61" s="203" t="s">
        <v>364</v>
      </c>
      <c r="F61" s="207" t="s">
        <v>364</v>
      </c>
      <c r="G61" s="207"/>
    </row>
    <row r="62" spans="2:7" x14ac:dyDescent="0.35">
      <c r="B62" s="499">
        <v>7</v>
      </c>
      <c r="C62" s="3">
        <v>4</v>
      </c>
      <c r="D62" s="203" t="s">
        <v>374</v>
      </c>
      <c r="E62" s="3" t="s">
        <v>365</v>
      </c>
      <c r="F62" s="207" t="s">
        <v>365</v>
      </c>
      <c r="G62" s="207"/>
    </row>
    <row r="63" spans="2:7" x14ac:dyDescent="0.35">
      <c r="B63" s="499">
        <v>7</v>
      </c>
      <c r="C63" s="3">
        <v>4</v>
      </c>
      <c r="D63" s="203" t="str">
        <f>CONCATENATE(D60,".SF1")</f>
        <v>Mod2.C34.SF1</v>
      </c>
      <c r="E63" s="2" t="s">
        <v>102</v>
      </c>
      <c r="F63" s="207" t="s">
        <v>102</v>
      </c>
      <c r="G63" s="207"/>
    </row>
    <row r="64" spans="2:7" ht="29" x14ac:dyDescent="0.35">
      <c r="B64" s="499">
        <v>7</v>
      </c>
      <c r="C64" s="3">
        <v>4</v>
      </c>
      <c r="D64" s="203" t="s">
        <v>468</v>
      </c>
      <c r="E64" s="2" t="s">
        <v>110</v>
      </c>
      <c r="F64" s="204" t="s">
        <v>110</v>
      </c>
    </row>
    <row r="65" spans="2:7" x14ac:dyDescent="0.35">
      <c r="B65" s="499">
        <v>8</v>
      </c>
      <c r="C65" s="3">
        <v>4</v>
      </c>
      <c r="D65" s="203" t="s">
        <v>509</v>
      </c>
      <c r="E65" s="203" t="s">
        <v>510</v>
      </c>
      <c r="F65" s="207" t="s">
        <v>510</v>
      </c>
      <c r="G65" s="207"/>
    </row>
    <row r="66" spans="2:7" x14ac:dyDescent="0.35">
      <c r="B66" s="499">
        <v>8</v>
      </c>
      <c r="C66" s="3">
        <v>4</v>
      </c>
      <c r="D66" s="203" t="s">
        <v>516</v>
      </c>
      <c r="E66" s="203" t="s">
        <v>511</v>
      </c>
      <c r="F66" s="207" t="s">
        <v>511</v>
      </c>
      <c r="G66" s="207"/>
    </row>
    <row r="67" spans="2:7" x14ac:dyDescent="0.35">
      <c r="B67" s="499">
        <v>8</v>
      </c>
      <c r="C67" s="3">
        <v>4</v>
      </c>
      <c r="D67" s="203" t="s">
        <v>517</v>
      </c>
      <c r="E67" s="203" t="s">
        <v>512</v>
      </c>
      <c r="F67" s="207" t="s">
        <v>512</v>
      </c>
      <c r="G67" s="207"/>
    </row>
    <row r="68" spans="2:7" x14ac:dyDescent="0.35">
      <c r="B68" s="499">
        <v>8</v>
      </c>
      <c r="C68" s="3">
        <v>4</v>
      </c>
      <c r="D68" s="203" t="s">
        <v>518</v>
      </c>
      <c r="E68" s="203" t="s">
        <v>513</v>
      </c>
      <c r="F68" s="207" t="s">
        <v>513</v>
      </c>
      <c r="G68" s="207"/>
    </row>
    <row r="69" spans="2:7" x14ac:dyDescent="0.35">
      <c r="B69" s="499">
        <v>8</v>
      </c>
      <c r="C69" s="3">
        <v>4</v>
      </c>
      <c r="D69" s="203" t="s">
        <v>539</v>
      </c>
      <c r="E69" s="203" t="s">
        <v>535</v>
      </c>
      <c r="F69" s="207" t="s">
        <v>535</v>
      </c>
      <c r="G69" s="207"/>
    </row>
    <row r="70" spans="2:7" x14ac:dyDescent="0.35">
      <c r="B70" s="499">
        <v>8</v>
      </c>
      <c r="C70" s="3">
        <v>4</v>
      </c>
      <c r="D70" s="203" t="s">
        <v>540</v>
      </c>
      <c r="E70" s="203" t="s">
        <v>536</v>
      </c>
      <c r="F70" s="207" t="s">
        <v>536</v>
      </c>
      <c r="G70" s="207"/>
    </row>
    <row r="71" spans="2:7" x14ac:dyDescent="0.35">
      <c r="B71" s="499">
        <v>8</v>
      </c>
      <c r="C71" s="3">
        <v>4</v>
      </c>
      <c r="D71" s="203" t="s">
        <v>526</v>
      </c>
      <c r="E71" s="203" t="s">
        <v>522</v>
      </c>
      <c r="F71" s="207" t="s">
        <v>522</v>
      </c>
      <c r="G71" s="207"/>
    </row>
    <row r="72" spans="2:7" x14ac:dyDescent="0.35">
      <c r="B72" s="499">
        <v>8</v>
      </c>
      <c r="C72" s="3">
        <v>4</v>
      </c>
      <c r="D72" s="203" t="s">
        <v>527</v>
      </c>
      <c r="E72" s="203" t="s">
        <v>523</v>
      </c>
      <c r="F72" s="207" t="s">
        <v>523</v>
      </c>
      <c r="G72" s="207"/>
    </row>
    <row r="73" spans="2:7" x14ac:dyDescent="0.35">
      <c r="B73" s="499">
        <v>8</v>
      </c>
      <c r="C73" s="3">
        <v>4</v>
      </c>
      <c r="D73" s="203" t="str">
        <f>CONCATENATE(D65,".SF1")</f>
        <v>Exp2.C3.SF1</v>
      </c>
      <c r="E73" s="204" t="s">
        <v>514</v>
      </c>
      <c r="F73" s="207" t="s">
        <v>514</v>
      </c>
      <c r="G73" s="207"/>
    </row>
    <row r="74" spans="2:7" x14ac:dyDescent="0.35">
      <c r="B74" s="499">
        <v>8</v>
      </c>
      <c r="C74" s="3">
        <v>4</v>
      </c>
      <c r="D74" s="203" t="str">
        <f>CONCATENATE(D68,".SF1")</f>
        <v>Exp2.C6.SF1</v>
      </c>
      <c r="E74" s="204" t="s">
        <v>515</v>
      </c>
      <c r="F74" s="203" t="s">
        <v>515</v>
      </c>
      <c r="G74" s="204"/>
    </row>
    <row r="75" spans="2:7" x14ac:dyDescent="0.35">
      <c r="B75" s="499">
        <v>8</v>
      </c>
      <c r="C75" s="3">
        <v>4</v>
      </c>
      <c r="D75" s="203" t="str">
        <f>CONCATENATE(D69,".SF1")</f>
        <v>Exp3.C7.SF1</v>
      </c>
      <c r="E75" s="204" t="s">
        <v>537</v>
      </c>
      <c r="F75" s="203" t="s">
        <v>537</v>
      </c>
      <c r="G75" s="204"/>
    </row>
    <row r="76" spans="2:7" x14ac:dyDescent="0.35">
      <c r="B76" s="499">
        <v>8</v>
      </c>
      <c r="C76" s="3">
        <v>4</v>
      </c>
      <c r="D76" s="203" t="s">
        <v>541</v>
      </c>
      <c r="E76" s="204" t="s">
        <v>538</v>
      </c>
      <c r="F76" s="203" t="s">
        <v>538</v>
      </c>
      <c r="G76" s="204"/>
    </row>
    <row r="77" spans="2:7" x14ac:dyDescent="0.35">
      <c r="B77" s="499">
        <v>8</v>
      </c>
      <c r="C77" s="3">
        <v>4</v>
      </c>
      <c r="D77" s="203" t="str">
        <f>CONCATENATE(D71,".SF1")</f>
        <v>Exp3.C2.SF1</v>
      </c>
      <c r="E77" s="204" t="s">
        <v>524</v>
      </c>
      <c r="F77" s="203" t="s">
        <v>524</v>
      </c>
      <c r="G77" s="204"/>
    </row>
    <row r="78" spans="2:7" x14ac:dyDescent="0.35">
      <c r="B78" s="499">
        <v>8</v>
      </c>
      <c r="C78" s="3">
        <v>4</v>
      </c>
      <c r="D78" s="203" t="str">
        <f>CONCATENATE(D72,".SF1")</f>
        <v>Exp3.C3.SF1</v>
      </c>
      <c r="E78" s="204" t="s">
        <v>525</v>
      </c>
      <c r="F78" s="203" t="s">
        <v>525</v>
      </c>
      <c r="G78" s="204"/>
    </row>
    <row r="79" spans="2:7" x14ac:dyDescent="0.35">
      <c r="B79" s="499" t="s">
        <v>637</v>
      </c>
      <c r="C79" s="3">
        <v>4</v>
      </c>
      <c r="D79" s="203" t="s">
        <v>271</v>
      </c>
      <c r="E79" s="245" t="s">
        <v>90</v>
      </c>
      <c r="F79" s="207" t="s">
        <v>90</v>
      </c>
      <c r="G79" s="207"/>
    </row>
    <row r="80" spans="2:7" x14ac:dyDescent="0.35">
      <c r="B80" s="499" t="s">
        <v>637</v>
      </c>
      <c r="C80" s="3">
        <v>3</v>
      </c>
      <c r="D80" s="203" t="s">
        <v>197</v>
      </c>
      <c r="E80" s="204" t="s">
        <v>189</v>
      </c>
      <c r="F80" s="207" t="s">
        <v>189</v>
      </c>
      <c r="G80" s="207"/>
    </row>
    <row r="81" spans="2:7" x14ac:dyDescent="0.35">
      <c r="B81" s="499" t="s">
        <v>637</v>
      </c>
      <c r="C81" s="3">
        <v>3</v>
      </c>
      <c r="D81" s="203" t="s">
        <v>198</v>
      </c>
      <c r="E81" s="204" t="s">
        <v>190</v>
      </c>
      <c r="F81" s="207" t="s">
        <v>190</v>
      </c>
      <c r="G81" s="207"/>
    </row>
    <row r="82" spans="2:7" x14ac:dyDescent="0.35">
      <c r="B82" s="499" t="s">
        <v>637</v>
      </c>
      <c r="C82" s="3">
        <v>3</v>
      </c>
      <c r="D82" s="203" t="s">
        <v>199</v>
      </c>
      <c r="E82" s="204" t="s">
        <v>191</v>
      </c>
      <c r="F82" s="207" t="s">
        <v>191</v>
      </c>
      <c r="G82" s="207"/>
    </row>
    <row r="83" spans="2:7" x14ac:dyDescent="0.35">
      <c r="B83" s="499" t="s">
        <v>637</v>
      </c>
      <c r="C83" s="3">
        <v>3</v>
      </c>
      <c r="D83" s="203" t="s">
        <v>200</v>
      </c>
      <c r="E83" s="204" t="s">
        <v>192</v>
      </c>
      <c r="F83" s="207" t="s">
        <v>192</v>
      </c>
      <c r="G83" s="207"/>
    </row>
    <row r="84" spans="2:7" x14ac:dyDescent="0.35">
      <c r="B84" s="499" t="s">
        <v>637</v>
      </c>
      <c r="C84" s="3">
        <v>3</v>
      </c>
      <c r="D84" s="203" t="s">
        <v>201</v>
      </c>
      <c r="E84" s="203" t="s">
        <v>193</v>
      </c>
      <c r="F84" s="207" t="s">
        <v>193</v>
      </c>
      <c r="G84" s="207"/>
    </row>
    <row r="85" spans="2:7" x14ac:dyDescent="0.35">
      <c r="B85" s="499" t="s">
        <v>637</v>
      </c>
      <c r="C85" s="3">
        <v>4</v>
      </c>
      <c r="D85" s="203" t="s">
        <v>552</v>
      </c>
      <c r="E85" s="204" t="s">
        <v>120</v>
      </c>
      <c r="F85" s="207" t="s">
        <v>120</v>
      </c>
      <c r="G85" s="207"/>
    </row>
    <row r="86" spans="2:7" x14ac:dyDescent="0.35">
      <c r="B86" s="499" t="s">
        <v>637</v>
      </c>
      <c r="C86" s="3">
        <v>4</v>
      </c>
      <c r="D86" s="203" t="s">
        <v>161</v>
      </c>
      <c r="E86" s="204" t="s">
        <v>593</v>
      </c>
      <c r="F86" s="207" t="s">
        <v>593</v>
      </c>
      <c r="G86" s="207"/>
    </row>
    <row r="87" spans="2:7" x14ac:dyDescent="0.35">
      <c r="B87" s="499" t="s">
        <v>637</v>
      </c>
      <c r="C87" s="3">
        <v>1</v>
      </c>
      <c r="D87" s="203" t="s">
        <v>183</v>
      </c>
      <c r="E87" s="204" t="s">
        <v>182</v>
      </c>
      <c r="F87" s="207" t="s">
        <v>182</v>
      </c>
      <c r="G87" s="207"/>
    </row>
    <row r="88" spans="2:7" x14ac:dyDescent="0.35">
      <c r="B88" s="499" t="s">
        <v>637</v>
      </c>
      <c r="C88" s="3">
        <v>4</v>
      </c>
      <c r="D88" s="203" t="s">
        <v>205</v>
      </c>
      <c r="E88" s="203" t="s">
        <v>20</v>
      </c>
      <c r="F88" s="207" t="s">
        <v>20</v>
      </c>
      <c r="G88" s="207"/>
    </row>
    <row r="89" spans="2:7" x14ac:dyDescent="0.35">
      <c r="B89" s="499" t="s">
        <v>637</v>
      </c>
      <c r="C89" s="3">
        <v>4</v>
      </c>
      <c r="D89" s="203" t="s">
        <v>218</v>
      </c>
      <c r="E89" s="203" t="s">
        <v>21</v>
      </c>
      <c r="F89" s="207" t="s">
        <v>21</v>
      </c>
      <c r="G89" s="207"/>
    </row>
    <row r="90" spans="2:7" x14ac:dyDescent="0.35">
      <c r="B90" s="499" t="s">
        <v>637</v>
      </c>
      <c r="C90" s="3">
        <v>4</v>
      </c>
      <c r="D90" s="203" t="s">
        <v>225</v>
      </c>
      <c r="E90" s="203" t="s">
        <v>85</v>
      </c>
      <c r="F90" s="207" t="s">
        <v>85</v>
      </c>
      <c r="G90" s="207"/>
    </row>
    <row r="91" spans="2:7" x14ac:dyDescent="0.35">
      <c r="B91" s="499" t="s">
        <v>637</v>
      </c>
      <c r="C91" s="3">
        <v>4</v>
      </c>
      <c r="D91" s="203" t="s">
        <v>236</v>
      </c>
      <c r="E91" s="203" t="s">
        <v>25</v>
      </c>
      <c r="F91" s="207" t="s">
        <v>25</v>
      </c>
      <c r="G91" s="207"/>
    </row>
    <row r="92" spans="2:7" x14ac:dyDescent="0.35">
      <c r="B92" s="499" t="s">
        <v>637</v>
      </c>
      <c r="C92" s="3">
        <v>4</v>
      </c>
      <c r="D92" s="203" t="s">
        <v>395</v>
      </c>
      <c r="E92" s="204" t="s">
        <v>107</v>
      </c>
      <c r="F92" s="207" t="s">
        <v>107</v>
      </c>
      <c r="G92" s="207"/>
    </row>
    <row r="93" spans="2:7" x14ac:dyDescent="0.35">
      <c r="B93" s="499" t="s">
        <v>637</v>
      </c>
      <c r="C93" s="3">
        <v>4</v>
      </c>
      <c r="D93" s="203" t="s">
        <v>397</v>
      </c>
      <c r="E93" s="204" t="s">
        <v>107</v>
      </c>
      <c r="F93" s="207" t="s">
        <v>107</v>
      </c>
      <c r="G93" s="207"/>
    </row>
    <row r="94" spans="2:7" x14ac:dyDescent="0.35">
      <c r="B94" s="499" t="s">
        <v>637</v>
      </c>
      <c r="C94" s="3">
        <v>4</v>
      </c>
      <c r="D94" s="204" t="s">
        <v>270</v>
      </c>
      <c r="E94" s="204" t="s">
        <v>31</v>
      </c>
      <c r="F94" s="203" t="s">
        <v>31</v>
      </c>
      <c r="G94" s="204"/>
    </row>
    <row r="95" spans="2:7" x14ac:dyDescent="0.35">
      <c r="B95" s="499" t="s">
        <v>637</v>
      </c>
      <c r="C95" s="3">
        <v>3</v>
      </c>
      <c r="D95" s="203" t="s">
        <v>214</v>
      </c>
      <c r="E95" s="204" t="s">
        <v>84</v>
      </c>
      <c r="F95" s="203" t="s">
        <v>84</v>
      </c>
      <c r="G95" s="204"/>
    </row>
    <row r="96" spans="2:7" x14ac:dyDescent="0.35">
      <c r="B96" s="499" t="s">
        <v>637</v>
      </c>
      <c r="C96" s="3">
        <v>4</v>
      </c>
      <c r="D96" s="203" t="str">
        <f>CONCATENATE(D85,".SF1")</f>
        <v>Con.C1.SF1</v>
      </c>
      <c r="E96" s="204" t="s">
        <v>122</v>
      </c>
      <c r="F96" s="203" t="s">
        <v>122</v>
      </c>
      <c r="G96" s="204"/>
    </row>
    <row r="97" spans="2:7" x14ac:dyDescent="0.35">
      <c r="B97" s="499" t="s">
        <v>637</v>
      </c>
      <c r="C97" s="3">
        <v>4</v>
      </c>
      <c r="D97" s="204" t="s">
        <v>171</v>
      </c>
      <c r="E97" s="204" t="s">
        <v>82</v>
      </c>
      <c r="F97" s="203" t="s">
        <v>82</v>
      </c>
      <c r="G97" s="204"/>
    </row>
    <row r="98" spans="2:7" x14ac:dyDescent="0.35">
      <c r="B98" s="499" t="s">
        <v>637</v>
      </c>
      <c r="C98" s="3">
        <v>4</v>
      </c>
      <c r="D98" s="204" t="s">
        <v>210</v>
      </c>
      <c r="E98" s="204" t="s">
        <v>177</v>
      </c>
      <c r="F98" s="203" t="s">
        <v>177</v>
      </c>
      <c r="G98" s="204"/>
    </row>
    <row r="99" spans="2:7" x14ac:dyDescent="0.35">
      <c r="B99" s="499" t="s">
        <v>637</v>
      </c>
      <c r="C99" s="3">
        <v>4</v>
      </c>
      <c r="D99" s="204" t="s">
        <v>211</v>
      </c>
      <c r="E99" s="204" t="s">
        <v>178</v>
      </c>
      <c r="F99" s="203" t="s">
        <v>178</v>
      </c>
      <c r="G99" s="204"/>
    </row>
    <row r="100" spans="2:7" x14ac:dyDescent="0.35">
      <c r="B100" s="499" t="s">
        <v>637</v>
      </c>
      <c r="C100" s="3">
        <v>4</v>
      </c>
      <c r="D100" s="204" t="s">
        <v>212</v>
      </c>
      <c r="E100" s="204" t="s">
        <v>179</v>
      </c>
      <c r="F100" s="203" t="s">
        <v>179</v>
      </c>
      <c r="G100" s="204"/>
    </row>
    <row r="101" spans="2:7" x14ac:dyDescent="0.35">
      <c r="B101" s="499" t="s">
        <v>637</v>
      </c>
      <c r="C101" s="3">
        <v>4</v>
      </c>
      <c r="D101" s="203" t="s">
        <v>215</v>
      </c>
      <c r="E101" s="204" t="s">
        <v>202</v>
      </c>
      <c r="F101" s="203" t="s">
        <v>202</v>
      </c>
      <c r="G101" s="204"/>
    </row>
    <row r="102" spans="2:7" x14ac:dyDescent="0.35">
      <c r="B102" s="499" t="s">
        <v>637</v>
      </c>
      <c r="C102" s="3">
        <v>4</v>
      </c>
      <c r="D102" s="203" t="s">
        <v>216</v>
      </c>
      <c r="E102" s="204" t="s">
        <v>203</v>
      </c>
      <c r="F102" s="203" t="s">
        <v>203</v>
      </c>
      <c r="G102" s="204"/>
    </row>
    <row r="103" spans="2:7" x14ac:dyDescent="0.35">
      <c r="B103" s="499" t="s">
        <v>637</v>
      </c>
      <c r="C103" s="3">
        <v>4</v>
      </c>
      <c r="D103" s="203" t="s">
        <v>217</v>
      </c>
      <c r="E103" s="204" t="s">
        <v>204</v>
      </c>
      <c r="F103" s="203" t="s">
        <v>204</v>
      </c>
      <c r="G103" s="204"/>
    </row>
    <row r="104" spans="2:7" x14ac:dyDescent="0.35">
      <c r="B104" s="499" t="s">
        <v>637</v>
      </c>
      <c r="C104" s="3">
        <v>4</v>
      </c>
      <c r="D104" s="203" t="s">
        <v>222</v>
      </c>
      <c r="E104" s="204" t="s">
        <v>219</v>
      </c>
      <c r="F104" s="203" t="s">
        <v>219</v>
      </c>
      <c r="G104" s="204"/>
    </row>
    <row r="105" spans="2:7" x14ac:dyDescent="0.35">
      <c r="B105" s="499" t="s">
        <v>637</v>
      </c>
      <c r="C105" s="3">
        <v>4</v>
      </c>
      <c r="D105" s="203" t="s">
        <v>223</v>
      </c>
      <c r="E105" s="204" t="s">
        <v>220</v>
      </c>
      <c r="F105" s="203" t="s">
        <v>220</v>
      </c>
      <c r="G105" s="204"/>
    </row>
    <row r="106" spans="2:7" x14ac:dyDescent="0.35">
      <c r="B106" s="499" t="s">
        <v>637</v>
      </c>
      <c r="C106" s="3">
        <v>4</v>
      </c>
      <c r="D106" s="203" t="s">
        <v>224</v>
      </c>
      <c r="E106" s="204" t="s">
        <v>221</v>
      </c>
      <c r="F106" s="203" t="s">
        <v>221</v>
      </c>
      <c r="G106" s="204"/>
    </row>
    <row r="107" spans="2:7" ht="29" x14ac:dyDescent="0.35">
      <c r="B107" s="499" t="s">
        <v>637</v>
      </c>
      <c r="C107" s="3">
        <v>4</v>
      </c>
      <c r="D107" s="203" t="s">
        <v>230</v>
      </c>
      <c r="E107" s="204" t="s">
        <v>226</v>
      </c>
      <c r="F107" s="203" t="s">
        <v>226</v>
      </c>
      <c r="G107" s="204"/>
    </row>
    <row r="108" spans="2:7" x14ac:dyDescent="0.35">
      <c r="B108" s="499" t="s">
        <v>637</v>
      </c>
      <c r="C108" s="3">
        <v>4</v>
      </c>
      <c r="D108" s="203" t="s">
        <v>231</v>
      </c>
      <c r="E108" s="204" t="s">
        <v>227</v>
      </c>
      <c r="F108" s="203" t="s">
        <v>227</v>
      </c>
      <c r="G108" s="204"/>
    </row>
    <row r="109" spans="2:7" x14ac:dyDescent="0.35">
      <c r="B109" s="499" t="s">
        <v>637</v>
      </c>
      <c r="C109" s="3">
        <v>4</v>
      </c>
      <c r="D109" s="203" t="s">
        <v>232</v>
      </c>
      <c r="E109" s="204" t="s">
        <v>228</v>
      </c>
      <c r="F109" s="203" t="s">
        <v>228</v>
      </c>
      <c r="G109" s="204"/>
    </row>
    <row r="110" spans="2:7" x14ac:dyDescent="0.35">
      <c r="B110" s="499" t="s">
        <v>637</v>
      </c>
      <c r="C110" s="3">
        <v>4</v>
      </c>
      <c r="D110" s="203" t="s">
        <v>233</v>
      </c>
      <c r="E110" s="204" t="s">
        <v>229</v>
      </c>
      <c r="F110" s="203" t="s">
        <v>229</v>
      </c>
      <c r="G110" s="204"/>
    </row>
    <row r="111" spans="2:7" ht="58" x14ac:dyDescent="0.35">
      <c r="B111" s="499" t="s">
        <v>637</v>
      </c>
      <c r="C111" s="3">
        <v>4</v>
      </c>
      <c r="D111" s="204" t="s">
        <v>237</v>
      </c>
      <c r="E111" s="204" t="s">
        <v>87</v>
      </c>
      <c r="F111" s="203" t="s">
        <v>87</v>
      </c>
      <c r="G111" s="204"/>
    </row>
    <row r="112" spans="2:7" x14ac:dyDescent="0.35">
      <c r="B112" s="499" t="s">
        <v>637</v>
      </c>
      <c r="C112" s="3">
        <v>4</v>
      </c>
      <c r="D112" s="203" t="str">
        <f>CONCATENATE(D92,".SF1")</f>
        <v>Mod3.C3.SF1</v>
      </c>
      <c r="E112" s="204" t="s">
        <v>393</v>
      </c>
      <c r="F112" s="203" t="s">
        <v>393</v>
      </c>
      <c r="G112" s="204"/>
    </row>
    <row r="113" spans="2:7" ht="29" x14ac:dyDescent="0.35">
      <c r="B113" s="499" t="s">
        <v>637</v>
      </c>
      <c r="C113" s="3">
        <v>4</v>
      </c>
      <c r="D113" s="203" t="s">
        <v>396</v>
      </c>
      <c r="E113" s="204" t="s">
        <v>394</v>
      </c>
      <c r="F113" s="203" t="s">
        <v>394</v>
      </c>
      <c r="G113" s="204"/>
    </row>
    <row r="114" spans="2:7" x14ac:dyDescent="0.35">
      <c r="B114" s="499" t="s">
        <v>637</v>
      </c>
      <c r="C114" s="3">
        <v>4</v>
      </c>
      <c r="D114" s="203" t="str">
        <f>CONCATENATE(D93,".SF1")</f>
        <v>Mod3.C4.SF1</v>
      </c>
      <c r="E114" s="204" t="s">
        <v>393</v>
      </c>
      <c r="F114" s="203" t="s">
        <v>393</v>
      </c>
      <c r="G114" s="204"/>
    </row>
    <row r="115" spans="2:7" ht="29" x14ac:dyDescent="0.35">
      <c r="B115" s="499" t="s">
        <v>637</v>
      </c>
      <c r="C115" s="3">
        <v>4</v>
      </c>
      <c r="D115" s="203" t="s">
        <v>398</v>
      </c>
      <c r="E115" s="204" t="s">
        <v>394</v>
      </c>
      <c r="F115" s="203" t="s">
        <v>394</v>
      </c>
      <c r="G115" s="204"/>
    </row>
    <row r="116" spans="2:7" x14ac:dyDescent="0.35">
      <c r="B116" s="499" t="s">
        <v>637</v>
      </c>
      <c r="C116" s="3">
        <v>4</v>
      </c>
      <c r="D116" s="203" t="s">
        <v>489</v>
      </c>
      <c r="E116" s="204" t="s">
        <v>113</v>
      </c>
      <c r="F116" s="203" t="s">
        <v>113</v>
      </c>
      <c r="G116" s="204"/>
    </row>
    <row r="117" spans="2:7" x14ac:dyDescent="0.35">
      <c r="B117" s="499" t="s">
        <v>637</v>
      </c>
      <c r="C117" s="3">
        <v>4</v>
      </c>
      <c r="D117" s="203" t="s">
        <v>496</v>
      </c>
      <c r="E117" s="203" t="s">
        <v>60</v>
      </c>
      <c r="F117" s="203" t="s">
        <v>60</v>
      </c>
      <c r="G117" s="204"/>
    </row>
    <row r="118" spans="2:7" x14ac:dyDescent="0.35">
      <c r="B118" s="499" t="s">
        <v>637</v>
      </c>
      <c r="C118" s="3">
        <v>4</v>
      </c>
      <c r="D118" s="203" t="s">
        <v>505</v>
      </c>
      <c r="E118" s="203" t="s">
        <v>62</v>
      </c>
      <c r="F118" s="203" t="s">
        <v>62</v>
      </c>
      <c r="G118" s="204"/>
    </row>
    <row r="119" spans="2:7" x14ac:dyDescent="0.35">
      <c r="B119" s="499" t="s">
        <v>637</v>
      </c>
      <c r="C119" s="3">
        <v>4</v>
      </c>
      <c r="D119" s="203" t="s">
        <v>521</v>
      </c>
      <c r="E119" s="203" t="s">
        <v>519</v>
      </c>
      <c r="F119" s="203" t="s">
        <v>519</v>
      </c>
      <c r="G119" s="204"/>
    </row>
    <row r="120" spans="2:7" x14ac:dyDescent="0.35">
      <c r="B120" s="499" t="s">
        <v>637</v>
      </c>
      <c r="C120" s="3">
        <v>4</v>
      </c>
      <c r="D120" s="203" t="s">
        <v>532</v>
      </c>
      <c r="E120" s="204" t="s">
        <v>117</v>
      </c>
      <c r="F120" s="203" t="s">
        <v>117</v>
      </c>
      <c r="G120" s="204"/>
    </row>
    <row r="121" spans="2:7" x14ac:dyDescent="0.35">
      <c r="B121" s="499" t="s">
        <v>637</v>
      </c>
      <c r="C121" s="3">
        <v>4</v>
      </c>
      <c r="D121" s="203" t="s">
        <v>533</v>
      </c>
      <c r="E121" s="203" t="s">
        <v>528</v>
      </c>
      <c r="F121" s="203" t="s">
        <v>528</v>
      </c>
      <c r="G121" s="204"/>
    </row>
    <row r="122" spans="2:7" x14ac:dyDescent="0.35">
      <c r="B122" s="499" t="s">
        <v>637</v>
      </c>
      <c r="C122" s="3">
        <v>4</v>
      </c>
      <c r="D122" s="203" t="s">
        <v>534</v>
      </c>
      <c r="E122" s="204" t="s">
        <v>529</v>
      </c>
      <c r="F122" s="203" t="s">
        <v>529</v>
      </c>
      <c r="G122" s="204"/>
    </row>
    <row r="123" spans="2:7" x14ac:dyDescent="0.35">
      <c r="B123" s="499" t="s">
        <v>637</v>
      </c>
      <c r="C123" s="3">
        <v>4</v>
      </c>
      <c r="D123" s="203" t="s">
        <v>572</v>
      </c>
      <c r="E123" s="204" t="s">
        <v>124</v>
      </c>
      <c r="F123" s="203" t="s">
        <v>124</v>
      </c>
      <c r="G123" s="204"/>
    </row>
    <row r="124" spans="2:7" x14ac:dyDescent="0.35">
      <c r="B124" s="499" t="s">
        <v>637</v>
      </c>
      <c r="C124" s="3">
        <v>4</v>
      </c>
      <c r="D124" s="203" t="s">
        <v>586</v>
      </c>
      <c r="E124" s="203" t="s">
        <v>78</v>
      </c>
      <c r="F124" s="203" t="s">
        <v>78</v>
      </c>
      <c r="G124" s="204"/>
    </row>
    <row r="125" spans="2:7" x14ac:dyDescent="0.35">
      <c r="B125" s="499" t="s">
        <v>637</v>
      </c>
      <c r="C125" s="3">
        <v>4</v>
      </c>
      <c r="D125" s="203" t="str">
        <f>CONCATENATE(D116,".SF1")</f>
        <v>Res3.C3.SF1</v>
      </c>
      <c r="E125" s="204" t="s">
        <v>487</v>
      </c>
      <c r="F125" s="203" t="s">
        <v>487</v>
      </c>
      <c r="G125" s="204"/>
    </row>
    <row r="126" spans="2:7" x14ac:dyDescent="0.35">
      <c r="B126" s="499" t="s">
        <v>637</v>
      </c>
      <c r="C126" s="3">
        <v>4</v>
      </c>
      <c r="D126" s="203" t="s">
        <v>490</v>
      </c>
      <c r="E126" s="204" t="s">
        <v>488</v>
      </c>
      <c r="F126" s="203" t="s">
        <v>488</v>
      </c>
      <c r="G126" s="204"/>
    </row>
    <row r="127" spans="2:7" x14ac:dyDescent="0.35">
      <c r="B127" s="499" t="s">
        <v>637</v>
      </c>
      <c r="C127" s="3">
        <v>4</v>
      </c>
      <c r="D127" s="203" t="str">
        <f>CONCATENATE(D117,".SF1")</f>
        <v>Exp1.C3.SF1</v>
      </c>
      <c r="E127" s="204" t="s">
        <v>491</v>
      </c>
      <c r="F127" s="203" t="s">
        <v>491</v>
      </c>
      <c r="G127" s="204"/>
    </row>
    <row r="128" spans="2:7" x14ac:dyDescent="0.35">
      <c r="B128" s="499" t="s">
        <v>637</v>
      </c>
      <c r="C128" s="3">
        <v>4</v>
      </c>
      <c r="D128" s="204" t="s">
        <v>497</v>
      </c>
      <c r="E128" s="204" t="s">
        <v>492</v>
      </c>
      <c r="F128" s="203" t="s">
        <v>492</v>
      </c>
      <c r="G128" s="204"/>
    </row>
    <row r="129" spans="2:9" x14ac:dyDescent="0.35">
      <c r="B129" s="499" t="s">
        <v>637</v>
      </c>
      <c r="C129" s="3">
        <v>4</v>
      </c>
      <c r="D129" s="203" t="str">
        <f>CONCATENATE(D118,".SF1")</f>
        <v>Exp2.C2.SF1</v>
      </c>
      <c r="E129" s="204" t="s">
        <v>501</v>
      </c>
      <c r="F129" s="203" t="s">
        <v>501</v>
      </c>
      <c r="G129" s="204"/>
    </row>
    <row r="130" spans="2:9" x14ac:dyDescent="0.35">
      <c r="B130" s="499" t="s">
        <v>637</v>
      </c>
      <c r="C130" s="3">
        <v>4</v>
      </c>
      <c r="D130" s="203" t="s">
        <v>507</v>
      </c>
      <c r="E130" s="204" t="s">
        <v>502</v>
      </c>
      <c r="F130" s="203" t="s">
        <v>502</v>
      </c>
      <c r="G130" s="204"/>
    </row>
    <row r="131" spans="2:9" x14ac:dyDescent="0.35">
      <c r="B131" s="499" t="s">
        <v>637</v>
      </c>
      <c r="C131" s="3">
        <v>4</v>
      </c>
      <c r="D131" s="203" t="s">
        <v>508</v>
      </c>
      <c r="E131" s="204" t="s">
        <v>503</v>
      </c>
      <c r="F131" s="203" t="s">
        <v>503</v>
      </c>
      <c r="G131" s="204"/>
    </row>
    <row r="132" spans="2:9" x14ac:dyDescent="0.35">
      <c r="B132" s="499" t="s">
        <v>637</v>
      </c>
      <c r="C132" s="3">
        <v>4</v>
      </c>
      <c r="D132" s="203" t="str">
        <f t="shared" ref="D132:D137" si="0">CONCATENATE(D119,".SF1")</f>
        <v>Exp3.C1.SF1</v>
      </c>
      <c r="E132" s="204" t="s">
        <v>116</v>
      </c>
      <c r="F132" s="203" t="s">
        <v>116</v>
      </c>
      <c r="G132" s="204"/>
    </row>
    <row r="133" spans="2:9" x14ac:dyDescent="0.35">
      <c r="B133" s="499" t="s">
        <v>637</v>
      </c>
      <c r="C133" s="3">
        <v>4</v>
      </c>
      <c r="D133" s="203" t="str">
        <f t="shared" si="0"/>
        <v>Exp3.C4.SF1</v>
      </c>
      <c r="E133" s="204" t="s">
        <v>491</v>
      </c>
      <c r="F133" s="203" t="s">
        <v>491</v>
      </c>
      <c r="G133" s="204"/>
    </row>
    <row r="134" spans="2:9" x14ac:dyDescent="0.35">
      <c r="B134" s="499" t="s">
        <v>637</v>
      </c>
      <c r="C134" s="3">
        <v>4</v>
      </c>
      <c r="D134" s="203" t="str">
        <f t="shared" si="0"/>
        <v>Exp3.C5.SF1</v>
      </c>
      <c r="E134" s="204" t="s">
        <v>530</v>
      </c>
      <c r="F134" s="203" t="s">
        <v>530</v>
      </c>
      <c r="G134" s="204"/>
    </row>
    <row r="135" spans="2:9" x14ac:dyDescent="0.35">
      <c r="B135" s="499" t="s">
        <v>637</v>
      </c>
      <c r="C135" s="3">
        <v>4</v>
      </c>
      <c r="D135" s="203" t="str">
        <f t="shared" si="0"/>
        <v>Exp3.C6.SF1</v>
      </c>
      <c r="E135" s="204" t="s">
        <v>531</v>
      </c>
      <c r="F135" s="203" t="s">
        <v>531</v>
      </c>
      <c r="G135" s="204"/>
    </row>
    <row r="136" spans="2:9" x14ac:dyDescent="0.35">
      <c r="B136" s="499" t="s">
        <v>637</v>
      </c>
      <c r="C136" s="3">
        <v>4</v>
      </c>
      <c r="D136" s="203" t="str">
        <f t="shared" si="0"/>
        <v>Com1.C2.SF1</v>
      </c>
      <c r="E136" s="204" t="s">
        <v>73</v>
      </c>
      <c r="F136" s="203" t="s">
        <v>73</v>
      </c>
      <c r="G136" s="204"/>
    </row>
    <row r="137" spans="2:9" x14ac:dyDescent="0.35">
      <c r="B137" s="499" t="s">
        <v>637</v>
      </c>
      <c r="C137" s="3">
        <v>4</v>
      </c>
      <c r="D137" s="203" t="str">
        <f t="shared" si="0"/>
        <v>Com2.C2.SF1</v>
      </c>
      <c r="E137" s="204" t="s">
        <v>581</v>
      </c>
      <c r="F137" s="203" t="s">
        <v>581</v>
      </c>
      <c r="G137" s="204"/>
    </row>
    <row r="138" spans="2:9" x14ac:dyDescent="0.35">
      <c r="B138" s="499" t="s">
        <v>637</v>
      </c>
      <c r="C138" s="3">
        <v>4</v>
      </c>
      <c r="D138" s="203" t="s">
        <v>592</v>
      </c>
      <c r="E138" s="204" t="s">
        <v>582</v>
      </c>
      <c r="F138" s="203" t="s">
        <v>582</v>
      </c>
      <c r="G138" s="204"/>
    </row>
    <row r="139" spans="2:9" x14ac:dyDescent="0.35">
      <c r="B139" s="499"/>
      <c r="C139" s="3"/>
      <c r="D139" s="207"/>
      <c r="E139" s="207"/>
      <c r="F139" s="207"/>
      <c r="G139" s="207"/>
    </row>
    <row r="140" spans="2:9" x14ac:dyDescent="0.35">
      <c r="B140" s="499"/>
      <c r="C140" s="3"/>
      <c r="E140" s="204"/>
    </row>
    <row r="144" spans="2:9" s="193" customFormat="1" x14ac:dyDescent="0.35">
      <c r="B144" s="501" t="s">
        <v>599</v>
      </c>
      <c r="C144" s="188"/>
      <c r="D144" s="189"/>
      <c r="E144" s="190"/>
      <c r="F144" s="190"/>
      <c r="G144" s="191"/>
      <c r="H144" s="191"/>
      <c r="I144" s="192"/>
    </row>
    <row r="145" spans="2:9" s="213" customFormat="1" x14ac:dyDescent="0.35">
      <c r="B145" s="502" t="s">
        <v>598</v>
      </c>
      <c r="C145" s="209"/>
      <c r="D145" s="209"/>
      <c r="E145" s="209"/>
      <c r="F145" s="210"/>
      <c r="G145" s="211"/>
      <c r="H145" s="211"/>
      <c r="I145" s="212"/>
    </row>
    <row r="146" spans="2:9" s="226" customFormat="1" x14ac:dyDescent="0.35">
      <c r="B146" s="503" t="s">
        <v>600</v>
      </c>
      <c r="C146" s="222"/>
      <c r="D146" s="223"/>
      <c r="E146" s="222"/>
      <c r="F146" s="223"/>
      <c r="G146" s="224"/>
      <c r="H146" s="225"/>
      <c r="I146" s="225"/>
    </row>
    <row r="147" spans="2:9" s="238" customFormat="1" x14ac:dyDescent="0.35">
      <c r="B147" s="504" t="s">
        <v>837</v>
      </c>
      <c r="C147" s="234"/>
      <c r="D147" s="234"/>
      <c r="E147" s="234"/>
      <c r="F147" s="235"/>
      <c r="G147" s="236"/>
      <c r="H147" s="236"/>
      <c r="I147" s="237"/>
    </row>
    <row r="148" spans="2:9" s="251" customFormat="1" x14ac:dyDescent="0.35">
      <c r="B148" s="505" t="s">
        <v>838</v>
      </c>
      <c r="C148" s="247"/>
      <c r="D148" s="247"/>
      <c r="E148" s="247"/>
      <c r="F148" s="248"/>
      <c r="G148" s="249"/>
      <c r="H148" s="249"/>
      <c r="I148" s="250"/>
    </row>
    <row r="149" spans="2:9" s="265" customFormat="1" x14ac:dyDescent="0.35">
      <c r="B149" s="506" t="s">
        <v>839</v>
      </c>
      <c r="C149" s="261"/>
      <c r="D149" s="261"/>
      <c r="E149" s="261"/>
      <c r="F149" s="262"/>
      <c r="G149" s="263"/>
      <c r="H149" s="263"/>
      <c r="I149" s="264"/>
    </row>
    <row r="150" spans="2:9" s="279" customFormat="1" x14ac:dyDescent="0.35">
      <c r="B150" s="507" t="s">
        <v>664</v>
      </c>
      <c r="C150" s="275"/>
      <c r="D150" s="275"/>
      <c r="E150" s="275"/>
      <c r="F150" s="276"/>
      <c r="G150" s="277"/>
      <c r="H150" s="277"/>
      <c r="I150" s="278"/>
    </row>
    <row r="151" spans="2:9" s="290" customFormat="1" x14ac:dyDescent="0.35">
      <c r="B151" s="508" t="s">
        <v>734</v>
      </c>
      <c r="C151" s="286"/>
      <c r="D151" s="286"/>
      <c r="E151" s="286"/>
      <c r="F151" s="287"/>
      <c r="G151" s="288"/>
      <c r="H151" s="288"/>
      <c r="I151" s="289"/>
    </row>
    <row r="152" spans="2:9" x14ac:dyDescent="0.35">
      <c r="I152" s="204"/>
    </row>
    <row r="153" spans="2:9" x14ac:dyDescent="0.35">
      <c r="I153" s="204"/>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43346</v>
      </c>
      <c r="C2" s="307">
        <f>B2+6</f>
        <v>43352</v>
      </c>
      <c r="D2" s="510" t="str">
        <f>CONCATENATE(TEXT(B2,"JJ/MM/AA"),CHAR(10),"au",CHAR(10),TEXT(C2,"JJ/MM/AA"))</f>
        <v>03/09/18
au
09/09/18</v>
      </c>
      <c r="E2" s="626" t="str">
        <f>Tri_Semestre!A1</f>
        <v>Cycle 1 : Modéliser le comportement linéaire et non linéaire des systèmes.</v>
      </c>
      <c r="F2" s="628" t="s">
        <v>672</v>
      </c>
      <c r="G2" s="630" t="s">
        <v>643</v>
      </c>
      <c r="H2" s="632" t="str">
        <f>Tri_Semestre!B7</f>
        <v>Mod2.C1, Mod2.C8, Mod3.C1</v>
      </c>
      <c r="I2" s="632" t="str">
        <f>Tri_Semestre!D7</f>
        <v>Mod2.C1.SF4, Mod2.C1.SF5, Mod2.C1.SF6, Mod2.C8.SF1, Mod3.C1.SF1</v>
      </c>
      <c r="J2" s="511" t="s">
        <v>939</v>
      </c>
      <c r="K2" s="512" t="s">
        <v>1144</v>
      </c>
      <c r="L2" s="523" t="s">
        <v>941</v>
      </c>
      <c r="M2" s="522"/>
      <c r="N2" s="522"/>
      <c r="O2" s="523" t="s">
        <v>1143</v>
      </c>
      <c r="P2" s="514"/>
      <c r="Q2" s="513"/>
      <c r="R2" s="515" t="s">
        <v>824</v>
      </c>
      <c r="S2" s="515"/>
      <c r="T2" s="548"/>
    </row>
    <row r="3" spans="1:20" ht="51.75" customHeight="1" x14ac:dyDescent="0.35">
      <c r="A3" s="314">
        <f t="shared" ref="A3:A8" si="0">A2+1</f>
        <v>1</v>
      </c>
      <c r="B3" s="315">
        <f>B2+7</f>
        <v>43353</v>
      </c>
      <c r="C3" s="316">
        <f>B3+6</f>
        <v>43359</v>
      </c>
      <c r="D3" s="317" t="str">
        <f t="shared" ref="D3:D45" si="1">CONCATENATE(TEXT(B3,"JJ/MM/AA"),CHAR(10),"au",CHAR(10),TEXT(C3,"JJ/MM/AA"))</f>
        <v>10/09/18
au
16/09/18</v>
      </c>
      <c r="E3" s="627"/>
      <c r="F3" s="628"/>
      <c r="G3" s="630"/>
      <c r="H3" s="633"/>
      <c r="I3" s="633"/>
      <c r="J3" s="647" t="s">
        <v>940</v>
      </c>
      <c r="K3" s="498" t="s">
        <v>714</v>
      </c>
      <c r="L3" s="572" t="s">
        <v>1170</v>
      </c>
      <c r="M3" s="521" t="s">
        <v>954</v>
      </c>
      <c r="N3" s="521" t="s">
        <v>1164</v>
      </c>
      <c r="O3" s="521" t="s">
        <v>1169</v>
      </c>
      <c r="P3" s="318"/>
      <c r="Q3" s="318"/>
      <c r="R3" s="320"/>
      <c r="S3" s="320"/>
      <c r="T3" s="549"/>
    </row>
    <row r="4" spans="1:20" ht="48" customHeight="1" thickBot="1" x14ac:dyDescent="0.4">
      <c r="A4" s="314">
        <f t="shared" si="0"/>
        <v>2</v>
      </c>
      <c r="B4" s="315">
        <f t="shared" ref="B4:B45" si="2">B3+7</f>
        <v>43360</v>
      </c>
      <c r="C4" s="316">
        <f t="shared" ref="C4:C45" si="3">B4+6</f>
        <v>43366</v>
      </c>
      <c r="D4" s="322" t="str">
        <f t="shared" si="1"/>
        <v>17/09/18
au
23/09/18</v>
      </c>
      <c r="E4" s="627"/>
      <c r="F4" s="629"/>
      <c r="G4" s="631"/>
      <c r="H4" s="634"/>
      <c r="I4" s="634"/>
      <c r="J4" s="648"/>
      <c r="K4" s="497"/>
      <c r="L4" s="524" t="s">
        <v>1166</v>
      </c>
      <c r="M4" s="571" t="s">
        <v>1165</v>
      </c>
      <c r="N4" s="524" t="s">
        <v>1167</v>
      </c>
      <c r="O4" s="524" t="s">
        <v>675</v>
      </c>
      <c r="P4" s="524" t="s">
        <v>1145</v>
      </c>
      <c r="Q4" s="323">
        <v>1</v>
      </c>
      <c r="R4" s="324"/>
      <c r="S4" s="324"/>
      <c r="T4" s="550"/>
    </row>
    <row r="5" spans="1:20" ht="65" x14ac:dyDescent="0.35">
      <c r="A5" s="314">
        <f t="shared" si="0"/>
        <v>3</v>
      </c>
      <c r="B5" s="315">
        <f t="shared" si="2"/>
        <v>43367</v>
      </c>
      <c r="C5" s="316">
        <f t="shared" si="3"/>
        <v>43373</v>
      </c>
      <c r="D5" s="326" t="str">
        <f t="shared" si="1"/>
        <v>24/09/18
au
30/09/18</v>
      </c>
      <c r="E5" s="635" t="str">
        <f>Tri_Semestre!A8</f>
        <v xml:space="preserve">Cycle 2 : Prévoir les performances des systèmes asservis. </v>
      </c>
      <c r="F5" s="638" t="s">
        <v>663</v>
      </c>
      <c r="G5" s="641" t="s">
        <v>628</v>
      </c>
      <c r="H5" s="644" t="str">
        <f>Tri_Semestre!B16</f>
        <v>Mod3.C2, Res2.C4, Res2.C5, Res2.C6, Res2.C7, Res2.C10, Res2.C11</v>
      </c>
      <c r="I5" s="644" t="str">
        <f>Tri_Semestre!D16</f>
        <v>Mod3.C2.SF1, , Res2.C5.SF1, Res2.C6.SF1, Res2.C7.SF1, Res2.C10.SF1, Res2.C11.SF1</v>
      </c>
      <c r="J5" s="449" t="s">
        <v>1172</v>
      </c>
      <c r="K5" s="624" t="s">
        <v>1224</v>
      </c>
      <c r="L5" s="327" t="s">
        <v>829</v>
      </c>
      <c r="M5" s="449" t="s">
        <v>942</v>
      </c>
      <c r="N5" s="449"/>
      <c r="O5" s="328" t="s">
        <v>847</v>
      </c>
      <c r="P5" s="574" t="s">
        <v>1146</v>
      </c>
      <c r="Q5" s="327">
        <v>2</v>
      </c>
      <c r="R5" s="329"/>
      <c r="S5" s="329"/>
      <c r="T5" s="551"/>
    </row>
    <row r="6" spans="1:20" ht="65" x14ac:dyDescent="0.35">
      <c r="A6" s="314">
        <f t="shared" si="0"/>
        <v>4</v>
      </c>
      <c r="B6" s="315">
        <f t="shared" si="2"/>
        <v>43374</v>
      </c>
      <c r="C6" s="316">
        <f t="shared" si="3"/>
        <v>43380</v>
      </c>
      <c r="D6" s="331" t="str">
        <f t="shared" si="1"/>
        <v>01/10/18
au
07/10/18</v>
      </c>
      <c r="E6" s="636"/>
      <c r="F6" s="639"/>
      <c r="G6" s="642"/>
      <c r="H6" s="645"/>
      <c r="I6" s="645"/>
      <c r="J6" s="332" t="s">
        <v>648</v>
      </c>
      <c r="K6" s="625"/>
      <c r="L6" s="332" t="s">
        <v>622</v>
      </c>
      <c r="M6" s="525" t="s">
        <v>943</v>
      </c>
      <c r="N6" s="525"/>
      <c r="O6" s="525" t="s">
        <v>1168</v>
      </c>
      <c r="P6" s="332"/>
      <c r="Q6" s="332">
        <v>3</v>
      </c>
      <c r="R6" s="333"/>
      <c r="S6" s="448"/>
      <c r="T6" s="545" t="s">
        <v>1160</v>
      </c>
    </row>
    <row r="7" spans="1:20" ht="39.5" thickBot="1" x14ac:dyDescent="0.4">
      <c r="A7" s="314">
        <f t="shared" si="0"/>
        <v>5</v>
      </c>
      <c r="B7" s="315">
        <f t="shared" si="2"/>
        <v>43381</v>
      </c>
      <c r="C7" s="316">
        <f t="shared" si="3"/>
        <v>43387</v>
      </c>
      <c r="D7" s="335" t="str">
        <f t="shared" si="1"/>
        <v>08/10/18
au
14/10/18</v>
      </c>
      <c r="E7" s="637"/>
      <c r="F7" s="640"/>
      <c r="G7" s="643"/>
      <c r="H7" s="646"/>
      <c r="I7" s="646"/>
      <c r="J7" s="573" t="s">
        <v>1171</v>
      </c>
      <c r="K7" s="336"/>
      <c r="L7" s="336" t="s">
        <v>728</v>
      </c>
      <c r="M7" s="526" t="s">
        <v>944</v>
      </c>
      <c r="N7" s="526"/>
      <c r="O7" s="336"/>
      <c r="P7" s="526" t="s">
        <v>1147</v>
      </c>
      <c r="Q7" s="336">
        <v>4</v>
      </c>
      <c r="R7" s="337"/>
      <c r="S7" s="445"/>
      <c r="T7" s="545"/>
    </row>
    <row r="8" spans="1:20" ht="65.5" thickBot="1" x14ac:dyDescent="0.4">
      <c r="A8" s="314">
        <f t="shared" si="0"/>
        <v>6</v>
      </c>
      <c r="B8" s="315">
        <f t="shared" si="2"/>
        <v>43388</v>
      </c>
      <c r="C8" s="316">
        <f t="shared" si="3"/>
        <v>43394</v>
      </c>
      <c r="D8" s="338" t="str">
        <f t="shared" si="1"/>
        <v>15/10/18
au
21/10/18</v>
      </c>
      <c r="E8" s="339" t="str">
        <f>Tri_Semestre!A17</f>
        <v xml:space="preserve">Cycle 3 : Concevoir la partie commande des systèmes asservis afin de valider leurs performances. </v>
      </c>
      <c r="F8" s="651" t="s">
        <v>665</v>
      </c>
      <c r="G8" s="339" t="s">
        <v>629</v>
      </c>
      <c r="H8" s="340" t="str">
        <f>Tri_Semestre!B20</f>
        <v>Res1.C4, Con.C2</v>
      </c>
      <c r="I8" s="340" t="str">
        <f>Tri_Semestre!D20</f>
        <v>Res1.C4.SF1, Con.C2.SF1</v>
      </c>
      <c r="J8" s="527" t="s">
        <v>649</v>
      </c>
      <c r="K8" s="339"/>
      <c r="L8" s="339"/>
      <c r="M8" s="527" t="s">
        <v>945</v>
      </c>
      <c r="N8" s="527"/>
      <c r="O8" s="339"/>
      <c r="P8" s="527" t="s">
        <v>1148</v>
      </c>
      <c r="Q8" s="339">
        <v>5</v>
      </c>
      <c r="R8" s="341"/>
      <c r="S8" s="341"/>
      <c r="T8" s="552" t="s">
        <v>1158</v>
      </c>
    </row>
    <row r="9" spans="1:20" ht="19.5" customHeight="1" x14ac:dyDescent="0.35">
      <c r="A9" s="314"/>
      <c r="B9" s="315">
        <f t="shared" si="2"/>
        <v>43395</v>
      </c>
      <c r="C9" s="315">
        <f t="shared" si="3"/>
        <v>43401</v>
      </c>
      <c r="D9" s="343" t="str">
        <f>CONCATENATE(TEXT(B9,"JJ/MM/AA")," au ",TEXT(C9,"JJ/MM/AA"))</f>
        <v>22/10/18 au 28/10/18</v>
      </c>
      <c r="E9" s="654" t="s">
        <v>610</v>
      </c>
      <c r="F9" s="652"/>
      <c r="G9" s="656" t="s">
        <v>610</v>
      </c>
      <c r="H9" s="657"/>
      <c r="I9" s="657"/>
      <c r="J9" s="657"/>
      <c r="K9" s="657"/>
      <c r="L9" s="657"/>
      <c r="M9" s="657"/>
      <c r="N9" s="657"/>
      <c r="O9" s="657"/>
      <c r="P9" s="657"/>
      <c r="Q9" s="657"/>
      <c r="R9" s="657"/>
      <c r="S9" s="657"/>
      <c r="T9" s="658"/>
    </row>
    <row r="10" spans="1:20" ht="19.5" customHeight="1" thickBot="1" x14ac:dyDescent="0.4">
      <c r="A10" s="314"/>
      <c r="B10" s="315">
        <f t="shared" si="2"/>
        <v>43402</v>
      </c>
      <c r="C10" s="315">
        <f t="shared" si="3"/>
        <v>43408</v>
      </c>
      <c r="D10" s="344" t="str">
        <f>CONCATENATE(TEXT(B10,"JJ/MM/AA")," au ",TEXT(C10,"JJ/MM/AA"))</f>
        <v>29/10/18 au 04/11/18</v>
      </c>
      <c r="E10" s="655"/>
      <c r="F10" s="652"/>
      <c r="G10" s="659"/>
      <c r="H10" s="660"/>
      <c r="I10" s="660"/>
      <c r="J10" s="660"/>
      <c r="K10" s="660"/>
      <c r="L10" s="660"/>
      <c r="M10" s="660"/>
      <c r="N10" s="660"/>
      <c r="O10" s="660"/>
      <c r="P10" s="660"/>
      <c r="Q10" s="660"/>
      <c r="R10" s="660"/>
      <c r="S10" s="660"/>
      <c r="T10" s="661"/>
    </row>
    <row r="11" spans="1:20" ht="38.25" customHeight="1" x14ac:dyDescent="0.35">
      <c r="A11" s="314">
        <f>A8+1</f>
        <v>7</v>
      </c>
      <c r="B11" s="315">
        <f t="shared" si="2"/>
        <v>43409</v>
      </c>
      <c r="C11" s="316">
        <f t="shared" si="3"/>
        <v>43415</v>
      </c>
      <c r="D11" s="345" t="str">
        <f t="shared" si="1"/>
        <v>05/11/18
au
11/11/18</v>
      </c>
      <c r="E11" s="662" t="str">
        <f>Tri_Semestre!A17</f>
        <v xml:space="preserve">Cycle 3 : Concevoir la partie commande des systèmes asservis afin de valider leurs performances. </v>
      </c>
      <c r="F11" s="652"/>
      <c r="G11" s="664" t="s">
        <v>629</v>
      </c>
      <c r="H11" s="666" t="str">
        <f>Tri_Semestre!B20</f>
        <v>Res1.C4, Con.C2</v>
      </c>
      <c r="I11" s="666" t="str">
        <f>Tri_Semestre!D20</f>
        <v>Res1.C4.SF1, Con.C2.SF1</v>
      </c>
      <c r="J11" s="664"/>
      <c r="K11" s="664"/>
      <c r="L11" s="346" t="s">
        <v>623</v>
      </c>
      <c r="M11" s="450" t="s">
        <v>946</v>
      </c>
      <c r="N11" s="450"/>
      <c r="O11" s="346"/>
      <c r="P11" s="346"/>
      <c r="Q11" s="346">
        <v>6</v>
      </c>
      <c r="R11" s="347"/>
      <c r="S11" s="447"/>
      <c r="T11" s="553" t="s">
        <v>1160</v>
      </c>
    </row>
    <row r="12" spans="1:20" ht="39.5" thickBot="1" x14ac:dyDescent="0.4">
      <c r="A12" s="314">
        <f t="shared" ref="A12:A17" si="4">A11+1</f>
        <v>8</v>
      </c>
      <c r="B12" s="315">
        <f t="shared" si="2"/>
        <v>43416</v>
      </c>
      <c r="C12" s="316">
        <f t="shared" si="3"/>
        <v>43422</v>
      </c>
      <c r="D12" s="349" t="str">
        <f t="shared" si="1"/>
        <v>12/11/18
au
18/11/18</v>
      </c>
      <c r="E12" s="663"/>
      <c r="F12" s="653"/>
      <c r="G12" s="665"/>
      <c r="H12" s="667"/>
      <c r="I12" s="667"/>
      <c r="J12" s="665"/>
      <c r="K12" s="665"/>
      <c r="L12" s="350" t="s">
        <v>624</v>
      </c>
      <c r="M12" s="528" t="s">
        <v>947</v>
      </c>
      <c r="N12" s="528"/>
      <c r="O12" s="350"/>
      <c r="P12" s="544" t="s">
        <v>1149</v>
      </c>
      <c r="Q12" s="350">
        <v>7</v>
      </c>
      <c r="R12" s="351"/>
      <c r="S12" s="351"/>
      <c r="T12" s="554"/>
    </row>
    <row r="13" spans="1:20" ht="52" customHeight="1" x14ac:dyDescent="0.35">
      <c r="A13" s="314">
        <f t="shared" si="4"/>
        <v>9</v>
      </c>
      <c r="B13" s="315">
        <f t="shared" si="2"/>
        <v>43423</v>
      </c>
      <c r="C13" s="316">
        <f t="shared" si="3"/>
        <v>43429</v>
      </c>
      <c r="D13" s="353" t="str">
        <f t="shared" si="1"/>
        <v>19/11/18
au
25/11/18</v>
      </c>
      <c r="E13" s="676" t="str">
        <f>Tri_Semestre!A21</f>
        <v>Cycle 4 : Modéliser le comportement des systèmes mécaniques dans le but d'établir une loi de comportement ou de déterminer des actions mécaniques en utilisant le PFD</v>
      </c>
      <c r="F13" s="679" t="s">
        <v>667</v>
      </c>
      <c r="G13" s="682" t="s">
        <v>630</v>
      </c>
      <c r="H13" s="683" t="str">
        <f>Tri_Semestre!B29</f>
        <v>Mod2.C13, Mod2.C14, Mod2.C15, Mod2.C16, Mod2.C17, Res1.C1, Res1.C2</v>
      </c>
      <c r="I13" s="683" t="str">
        <f>Tri_Semestre!D29</f>
        <v>, , , , Mod2.C17.SF1, Res1.C1.SF1, Res1.C2.SF1</v>
      </c>
      <c r="J13" s="649" t="s">
        <v>1225</v>
      </c>
      <c r="K13" s="577" t="s">
        <v>857</v>
      </c>
      <c r="L13" s="444" t="s">
        <v>848</v>
      </c>
      <c r="M13" s="444" t="s">
        <v>948</v>
      </c>
      <c r="N13" s="444"/>
      <c r="O13" s="444" t="s">
        <v>859</v>
      </c>
      <c r="P13" s="543" t="s">
        <v>1150</v>
      </c>
      <c r="Q13" s="354">
        <v>8</v>
      </c>
      <c r="R13" s="355"/>
      <c r="S13" s="355"/>
      <c r="T13" s="555"/>
    </row>
    <row r="14" spans="1:20" ht="39" x14ac:dyDescent="0.35">
      <c r="A14" s="314">
        <f t="shared" si="4"/>
        <v>10</v>
      </c>
      <c r="B14" s="315">
        <f t="shared" si="2"/>
        <v>43430</v>
      </c>
      <c r="C14" s="316">
        <f t="shared" si="3"/>
        <v>43436</v>
      </c>
      <c r="D14" s="357" t="str">
        <f t="shared" si="1"/>
        <v>26/11/18
au
02/12/18</v>
      </c>
      <c r="E14" s="677"/>
      <c r="F14" s="680"/>
      <c r="G14" s="680"/>
      <c r="H14" s="684"/>
      <c r="I14" s="684"/>
      <c r="J14" s="650"/>
      <c r="K14" s="576"/>
      <c r="L14" s="443" t="s">
        <v>861</v>
      </c>
      <c r="M14" s="443" t="s">
        <v>949</v>
      </c>
      <c r="N14" s="443"/>
      <c r="O14" s="443" t="s">
        <v>860</v>
      </c>
      <c r="P14" s="541"/>
      <c r="Q14" s="358">
        <v>9</v>
      </c>
      <c r="R14" s="360"/>
      <c r="S14" s="360"/>
      <c r="T14" s="556"/>
    </row>
    <row r="15" spans="1:20" ht="52.5" thickBot="1" x14ac:dyDescent="0.4">
      <c r="A15" s="314">
        <f t="shared" si="4"/>
        <v>11</v>
      </c>
      <c r="B15" s="315">
        <f t="shared" si="2"/>
        <v>43437</v>
      </c>
      <c r="C15" s="316">
        <f t="shared" si="3"/>
        <v>43443</v>
      </c>
      <c r="D15" s="362" t="str">
        <f t="shared" si="1"/>
        <v>03/12/18
au
09/12/18</v>
      </c>
      <c r="E15" s="678"/>
      <c r="F15" s="681"/>
      <c r="G15" s="681"/>
      <c r="H15" s="685"/>
      <c r="I15" s="685"/>
      <c r="J15" s="575" t="s">
        <v>1226</v>
      </c>
      <c r="K15" s="575"/>
      <c r="L15" s="442" t="s">
        <v>625</v>
      </c>
      <c r="M15" s="591" t="s">
        <v>950</v>
      </c>
      <c r="N15" s="442" t="s">
        <v>867</v>
      </c>
      <c r="O15" s="442"/>
      <c r="P15" s="542" t="s">
        <v>1151</v>
      </c>
      <c r="Q15" s="363">
        <v>10</v>
      </c>
      <c r="R15" s="365"/>
      <c r="S15" s="365"/>
      <c r="T15" s="557"/>
    </row>
    <row r="16" spans="1:20" ht="39" customHeight="1" x14ac:dyDescent="0.35">
      <c r="A16" s="314">
        <f t="shared" si="4"/>
        <v>12</v>
      </c>
      <c r="B16" s="315">
        <f t="shared" si="2"/>
        <v>43444</v>
      </c>
      <c r="C16" s="316">
        <f t="shared" si="3"/>
        <v>43450</v>
      </c>
      <c r="D16" s="367" t="str">
        <f t="shared" si="1"/>
        <v>10/12/18
au
16/12/18</v>
      </c>
      <c r="E16" s="578" t="s">
        <v>1228</v>
      </c>
      <c r="F16" s="668"/>
      <c r="G16" s="670" t="s">
        <v>668</v>
      </c>
      <c r="H16" s="672" t="str">
        <f>Tri_Semestre!B47</f>
        <v>Res1.C3, Res2.C22, Res2.C23, Res2.C24, Res2.C25</v>
      </c>
      <c r="I16" s="674" t="str">
        <f>Tri_Semestre!D47</f>
        <v>Res1.C3.SF1, Res2.C22.SF1, Res2.C22.SF2, , Res2.C25.SF1</v>
      </c>
      <c r="J16" s="578" t="s">
        <v>1222</v>
      </c>
      <c r="K16" s="454" t="s">
        <v>858</v>
      </c>
      <c r="L16" s="453" t="s">
        <v>869</v>
      </c>
      <c r="M16" s="453"/>
      <c r="N16" s="453"/>
      <c r="O16" s="453"/>
      <c r="P16" s="369"/>
      <c r="Q16" s="368">
        <v>11</v>
      </c>
      <c r="R16" s="370"/>
      <c r="S16" s="370"/>
      <c r="T16" s="546"/>
    </row>
    <row r="17" spans="1:20" ht="39.5" thickBot="1" x14ac:dyDescent="0.4">
      <c r="A17" s="314">
        <f t="shared" si="4"/>
        <v>13</v>
      </c>
      <c r="B17" s="315">
        <f t="shared" si="2"/>
        <v>43451</v>
      </c>
      <c r="C17" s="316">
        <f t="shared" si="3"/>
        <v>43457</v>
      </c>
      <c r="D17" s="372" t="str">
        <f t="shared" si="1"/>
        <v>17/12/18
au
23/12/18</v>
      </c>
      <c r="E17" s="579" t="s">
        <v>1229</v>
      </c>
      <c r="F17" s="669"/>
      <c r="G17" s="671"/>
      <c r="H17" s="673"/>
      <c r="I17" s="675"/>
      <c r="J17" s="579" t="s">
        <v>1227</v>
      </c>
      <c r="K17" s="580" t="s">
        <v>897</v>
      </c>
      <c r="L17" s="452" t="s">
        <v>864</v>
      </c>
      <c r="M17" s="452"/>
      <c r="N17" s="452"/>
      <c r="O17" s="452"/>
      <c r="P17" s="540" t="s">
        <v>1223</v>
      </c>
      <c r="Q17" s="373"/>
      <c r="R17" s="375"/>
      <c r="S17" s="375"/>
      <c r="T17" s="569" t="s">
        <v>1158</v>
      </c>
    </row>
    <row r="18" spans="1:20" ht="21" x14ac:dyDescent="0.35">
      <c r="A18" s="314"/>
      <c r="B18" s="315">
        <f t="shared" si="2"/>
        <v>43458</v>
      </c>
      <c r="C18" s="315">
        <f t="shared" si="3"/>
        <v>43464</v>
      </c>
      <c r="D18" s="343" t="str">
        <f>CONCATENATE(TEXT(B18,"JJ/MM/AA")," au ",TEXT(C18,"JJ/MM/AA"))</f>
        <v>24/12/18 au 30/12/18</v>
      </c>
      <c r="E18" s="686" t="s">
        <v>611</v>
      </c>
      <c r="F18" s="686"/>
      <c r="G18" s="686"/>
      <c r="H18" s="686"/>
      <c r="I18" s="686"/>
      <c r="J18" s="686"/>
      <c r="K18" s="686"/>
      <c r="L18" s="686"/>
      <c r="M18" s="686"/>
      <c r="N18" s="686"/>
      <c r="O18" s="686"/>
      <c r="P18" s="686"/>
      <c r="Q18" s="686"/>
      <c r="R18" s="687"/>
      <c r="S18" s="687"/>
      <c r="T18" s="688"/>
    </row>
    <row r="19" spans="1:20" ht="21.5" thickBot="1" x14ac:dyDescent="0.4">
      <c r="A19" s="586"/>
      <c r="B19" s="587">
        <f t="shared" si="2"/>
        <v>43465</v>
      </c>
      <c r="C19" s="587">
        <f t="shared" si="3"/>
        <v>43471</v>
      </c>
      <c r="D19" s="344" t="str">
        <f>CONCATENATE(TEXT(B19,"JJ/MM/AA")," au ",TEXT(C19,"JJ/MM/AA"))</f>
        <v>31/12/18 au 06/01/19</v>
      </c>
      <c r="E19" s="689"/>
      <c r="F19" s="689"/>
      <c r="G19" s="689"/>
      <c r="H19" s="689"/>
      <c r="I19" s="689"/>
      <c r="J19" s="689"/>
      <c r="K19" s="689"/>
      <c r="L19" s="689"/>
      <c r="M19" s="689"/>
      <c r="N19" s="689"/>
      <c r="O19" s="689"/>
      <c r="P19" s="689"/>
      <c r="Q19" s="689"/>
      <c r="R19" s="690"/>
      <c r="S19" s="690"/>
      <c r="T19" s="691"/>
    </row>
    <row r="20" spans="1:20" ht="71.5" customHeight="1" x14ac:dyDescent="0.35">
      <c r="A20" s="536">
        <f>A17+1</f>
        <v>14</v>
      </c>
      <c r="B20" s="588">
        <f t="shared" si="2"/>
        <v>43472</v>
      </c>
      <c r="C20" s="589">
        <f t="shared" si="3"/>
        <v>43478</v>
      </c>
      <c r="D20" s="376" t="str">
        <f t="shared" si="1"/>
        <v>07/01/19
au
13/01/19</v>
      </c>
      <c r="E20" s="700" t="str">
        <f>Tri_Semestre!A31</f>
        <v>Cycle 5 : Modéliser le comportement des systèmes mécaniques dans le but d'établir une loi de comportement en utilisant les méthodes énergétiques.</v>
      </c>
      <c r="F20" s="706" t="s">
        <v>1230</v>
      </c>
      <c r="G20" s="702" t="s">
        <v>631</v>
      </c>
      <c r="H20" s="704" t="str">
        <f>Tri_Semestre!B40</f>
        <v xml:space="preserve">Mod2.C18, Res1.C1, Res1.C3, Mod1.C4, Mod1.C5, Mod1.C6, , </v>
      </c>
      <c r="I20" s="704" t="str">
        <f>Tri_Semestre!D40</f>
        <v>Mod2.C18.SF1, Res1.C1.SF1, Res1.C3.SF1, Mod1.C4.SF1, Mod1.C5.SF1, Mod1.C6.SF1, Mod1.C5.SF2, Mod1.C5.SF3</v>
      </c>
      <c r="J20" s="457" t="s">
        <v>1232</v>
      </c>
      <c r="K20" s="702"/>
      <c r="L20" s="457" t="s">
        <v>1236</v>
      </c>
      <c r="M20" s="457"/>
      <c r="N20" s="457"/>
      <c r="O20" s="481"/>
      <c r="P20" s="377"/>
      <c r="Q20" s="377">
        <v>12</v>
      </c>
      <c r="R20" s="378"/>
      <c r="S20" s="378"/>
      <c r="T20" s="558" t="s">
        <v>1161</v>
      </c>
    </row>
    <row r="21" spans="1:20" ht="71.5" customHeight="1" thickBot="1" x14ac:dyDescent="0.4">
      <c r="A21" s="431">
        <f>A20+1</f>
        <v>15</v>
      </c>
      <c r="B21" s="432">
        <f>B20+7</f>
        <v>43479</v>
      </c>
      <c r="C21" s="590">
        <f t="shared" si="3"/>
        <v>43485</v>
      </c>
      <c r="D21" s="385" t="str">
        <f t="shared" si="1"/>
        <v>14/01/19
au
20/01/19</v>
      </c>
      <c r="E21" s="701"/>
      <c r="F21" s="707"/>
      <c r="G21" s="703"/>
      <c r="H21" s="705"/>
      <c r="I21" s="705"/>
      <c r="J21" s="458" t="s">
        <v>1233</v>
      </c>
      <c r="K21" s="703"/>
      <c r="L21" s="458" t="s">
        <v>1237</v>
      </c>
      <c r="M21" s="458"/>
      <c r="N21" s="458"/>
      <c r="O21" s="458"/>
      <c r="P21" s="539" t="s">
        <v>1152</v>
      </c>
      <c r="Q21" s="386">
        <v>13</v>
      </c>
      <c r="R21" s="388"/>
      <c r="S21" s="388"/>
      <c r="T21" s="559"/>
    </row>
    <row r="22" spans="1:20" ht="76.5" customHeight="1" x14ac:dyDescent="0.35">
      <c r="A22" s="536">
        <f>A21+1</f>
        <v>16</v>
      </c>
      <c r="B22" s="588">
        <f t="shared" si="2"/>
        <v>43486</v>
      </c>
      <c r="C22" s="589">
        <f t="shared" si="3"/>
        <v>43492</v>
      </c>
      <c r="D22" s="376" t="str">
        <f t="shared" si="1"/>
        <v>21/01/19
au
27/01/19</v>
      </c>
      <c r="E22" s="700" t="str">
        <f>Tri_Semestre!A41</f>
        <v>Cycle 6 : Démarches de résolution pour résoudre les problèmes de dynamiques ou d'énergétique.</v>
      </c>
      <c r="F22" s="706" t="s">
        <v>1231</v>
      </c>
      <c r="G22" s="702"/>
      <c r="H22" s="704" t="str">
        <f>Tri_Semestre!B47</f>
        <v>Res1.C3, Res2.C22, Res2.C23, Res2.C24, Res2.C25</v>
      </c>
      <c r="I22" s="704" t="str">
        <f>Tri_Semestre!D47</f>
        <v>Res1.C3.SF1, Res2.C22.SF1, Res2.C22.SF2, , Res2.C25.SF1</v>
      </c>
      <c r="J22" s="717" t="s">
        <v>1234</v>
      </c>
      <c r="K22" s="718"/>
      <c r="L22" s="457"/>
      <c r="M22" s="457"/>
      <c r="N22" s="457"/>
      <c r="O22" s="481"/>
      <c r="P22" s="377" t="s">
        <v>1153</v>
      </c>
      <c r="Q22" s="377">
        <v>14</v>
      </c>
      <c r="R22" s="378"/>
      <c r="S22" s="378"/>
      <c r="T22" s="558"/>
    </row>
    <row r="23" spans="1:20" ht="76.5" customHeight="1" thickBot="1" x14ac:dyDescent="0.4">
      <c r="A23" s="431">
        <f>A22+1</f>
        <v>17</v>
      </c>
      <c r="B23" s="432">
        <f t="shared" si="2"/>
        <v>43493</v>
      </c>
      <c r="C23" s="590">
        <f t="shared" si="3"/>
        <v>43499</v>
      </c>
      <c r="D23" s="385" t="str">
        <f t="shared" si="1"/>
        <v>28/01/19
au
03/02/19</v>
      </c>
      <c r="E23" s="701"/>
      <c r="F23" s="707"/>
      <c r="G23" s="703"/>
      <c r="H23" s="705"/>
      <c r="I23" s="705"/>
      <c r="J23" s="719"/>
      <c r="K23" s="720"/>
      <c r="L23" s="458"/>
      <c r="M23" s="458"/>
      <c r="N23" s="458"/>
      <c r="O23" s="458"/>
      <c r="P23" s="539"/>
      <c r="Q23" s="386">
        <v>15</v>
      </c>
      <c r="R23" s="388"/>
      <c r="S23" s="388"/>
      <c r="T23" s="559"/>
    </row>
    <row r="24" spans="1:20" ht="62" customHeight="1" x14ac:dyDescent="0.35">
      <c r="A24" s="314">
        <f>A23+1</f>
        <v>18</v>
      </c>
      <c r="B24" s="315">
        <f t="shared" si="2"/>
        <v>43500</v>
      </c>
      <c r="C24" s="316">
        <f t="shared" si="3"/>
        <v>43506</v>
      </c>
      <c r="D24" s="390" t="str">
        <f t="shared" si="1"/>
        <v>04/02/19
au
10/02/19</v>
      </c>
      <c r="E24" s="692" t="str">
        <f>Tri_Semestre!A48</f>
        <v>Cycle 7 : Modélisation des chaînes de solide dans le but de déterminer les contraintes géométriques dans un mécanisme.</v>
      </c>
      <c r="F24" s="694" t="s">
        <v>669</v>
      </c>
      <c r="G24" s="692" t="s">
        <v>632</v>
      </c>
      <c r="H24" s="696" t="str">
        <f>Tri_Semestre!B53</f>
        <v xml:space="preserve">Mod2.C34, Mod2.C35, Mod2.C36, </v>
      </c>
      <c r="I24" s="696" t="str">
        <f>Tri_Semestre!D53</f>
        <v>Mod2.C34.SF1, , , Res2.C15.SF3</v>
      </c>
      <c r="J24" s="698" t="s">
        <v>1235</v>
      </c>
      <c r="K24" s="696"/>
      <c r="L24" s="696" t="s">
        <v>626</v>
      </c>
      <c r="M24" s="721" t="s">
        <v>951</v>
      </c>
      <c r="N24" s="696"/>
      <c r="O24" s="696"/>
      <c r="P24" s="696" t="s">
        <v>1154</v>
      </c>
      <c r="Q24" s="696">
        <v>16</v>
      </c>
      <c r="R24" s="391"/>
      <c r="S24" s="391"/>
      <c r="T24" s="560" t="s">
        <v>1162</v>
      </c>
    </row>
    <row r="25" spans="1:20" ht="62" customHeight="1" thickBot="1" x14ac:dyDescent="0.4">
      <c r="A25" s="314"/>
      <c r="B25" s="315">
        <f t="shared" si="2"/>
        <v>43507</v>
      </c>
      <c r="C25" s="316">
        <f t="shared" si="3"/>
        <v>43513</v>
      </c>
      <c r="D25" s="394" t="str">
        <f>CONCATENATE(TEXT(B25,"JJ/MM/AA")," au ",TEXT(C25,"JJ/MM/AA"))</f>
        <v>11/02/19 au 17/02/19</v>
      </c>
      <c r="E25" s="693"/>
      <c r="F25" s="695"/>
      <c r="G25" s="693"/>
      <c r="H25" s="697"/>
      <c r="I25" s="697"/>
      <c r="J25" s="699"/>
      <c r="K25" s="697"/>
      <c r="L25" s="697"/>
      <c r="M25" s="722"/>
      <c r="N25" s="697"/>
      <c r="O25" s="697"/>
      <c r="P25" s="697"/>
      <c r="Q25" s="697"/>
      <c r="R25" s="409"/>
      <c r="S25" s="409"/>
      <c r="T25" s="585"/>
    </row>
    <row r="26" spans="1:20" ht="22.5" customHeight="1" thickBot="1" x14ac:dyDescent="0.4">
      <c r="A26" s="314"/>
      <c r="B26" s="315">
        <f t="shared" si="2"/>
        <v>43514</v>
      </c>
      <c r="C26" s="315">
        <f t="shared" si="3"/>
        <v>43520</v>
      </c>
      <c r="D26" s="584" t="str">
        <f>CONCATENATE(TEXT(B26,"JJ/MM/AA")," au ",TEXT(C26,"JJ/MM/AA"))</f>
        <v>18/02/19 au 24/02/19</v>
      </c>
      <c r="E26" s="581" t="s">
        <v>913</v>
      </c>
      <c r="F26" s="582"/>
      <c r="G26" s="582"/>
      <c r="H26" s="582"/>
      <c r="I26" s="582"/>
      <c r="J26" s="582"/>
      <c r="K26" s="582"/>
      <c r="L26" s="582"/>
      <c r="M26" s="582"/>
      <c r="N26" s="582"/>
      <c r="O26" s="582"/>
      <c r="P26" s="582"/>
      <c r="Q26" s="582"/>
      <c r="R26" s="582"/>
      <c r="S26" s="582"/>
      <c r="T26" s="583"/>
    </row>
    <row r="27" spans="1:20" ht="38.25" customHeight="1" x14ac:dyDescent="0.35">
      <c r="A27" s="314">
        <f>A24+1</f>
        <v>19</v>
      </c>
      <c r="B27" s="315">
        <f t="shared" si="2"/>
        <v>43521</v>
      </c>
      <c r="C27" s="316">
        <f t="shared" si="3"/>
        <v>43527</v>
      </c>
      <c r="D27" s="536" t="str">
        <f t="shared" si="1"/>
        <v>25/02/19
au
03/03/19</v>
      </c>
      <c r="E27" s="581"/>
      <c r="F27" s="582"/>
      <c r="G27" s="582"/>
      <c r="H27" s="582"/>
      <c r="I27" s="582"/>
      <c r="J27" s="582"/>
      <c r="K27" s="582"/>
      <c r="L27" s="582"/>
      <c r="M27" s="582"/>
      <c r="N27" s="582"/>
      <c r="O27" s="582"/>
      <c r="P27" s="582"/>
      <c r="Q27" s="582"/>
      <c r="R27" s="582"/>
      <c r="S27" s="582"/>
      <c r="T27" s="583"/>
    </row>
    <row r="28" spans="1:20" ht="72" x14ac:dyDescent="0.35">
      <c r="A28" s="314">
        <f>A27+1</f>
        <v>20</v>
      </c>
      <c r="B28" s="315">
        <f t="shared" si="2"/>
        <v>43528</v>
      </c>
      <c r="C28" s="316">
        <f t="shared" si="3"/>
        <v>43534</v>
      </c>
      <c r="D28" s="403" t="str">
        <f t="shared" si="1"/>
        <v>04/03/19
au
10/03/19</v>
      </c>
      <c r="E28" s="529" t="str">
        <f>Tri_Semestre!A54</f>
        <v>Cycle 8 : Analyse de la chaine d'information d'un système.</v>
      </c>
      <c r="F28" s="534" t="s">
        <v>670</v>
      </c>
      <c r="G28" s="535" t="s">
        <v>633</v>
      </c>
      <c r="H28" s="532" t="str">
        <f>Tri_Semestre!B63</f>
        <v>Exp2.C3, Exp2.C4, Exp2.C5, Exp2.C6, Exp3.C7, Exp3.C8, Exp3.C2, Exp3.C3</v>
      </c>
      <c r="I28" s="532" t="str">
        <f>Tri_Semestre!D63</f>
        <v>Exp2.C3.SF1, , , Exp2.C6.SF1, Exp3.C7.SF1, Exp3.C7.SF2, Exp3.C2.SF1, Exp3.C3.SF1</v>
      </c>
      <c r="J28" s="486"/>
      <c r="K28" s="404"/>
      <c r="L28" s="486" t="s">
        <v>911</v>
      </c>
      <c r="M28" s="486" t="s">
        <v>952</v>
      </c>
      <c r="N28" s="486"/>
      <c r="O28" s="486" t="s">
        <v>902</v>
      </c>
      <c r="P28" s="537" t="s">
        <v>1155</v>
      </c>
      <c r="Q28" s="486">
        <v>18</v>
      </c>
      <c r="R28" s="406"/>
      <c r="S28" s="406"/>
      <c r="T28" s="561"/>
    </row>
    <row r="29" spans="1:20" ht="39.5" thickBot="1" x14ac:dyDescent="0.4">
      <c r="A29" s="314">
        <f>A28+1</f>
        <v>21</v>
      </c>
      <c r="B29" s="315">
        <f t="shared" si="2"/>
        <v>43535</v>
      </c>
      <c r="C29" s="316">
        <f t="shared" si="3"/>
        <v>43541</v>
      </c>
      <c r="D29" s="408" t="str">
        <f t="shared" si="1"/>
        <v>11/03/19
au
17/03/19</v>
      </c>
      <c r="E29" s="530"/>
      <c r="F29" s="531"/>
      <c r="G29" s="530"/>
      <c r="H29" s="533"/>
      <c r="I29" s="533"/>
      <c r="J29" s="484" t="s">
        <v>906</v>
      </c>
      <c r="K29" s="409"/>
      <c r="L29" s="484" t="s">
        <v>903</v>
      </c>
      <c r="M29" s="484"/>
      <c r="N29" s="484"/>
      <c r="O29" s="484" t="s">
        <v>904</v>
      </c>
      <c r="P29" s="484" t="s">
        <v>1156</v>
      </c>
      <c r="Q29" s="484">
        <v>19</v>
      </c>
      <c r="R29" s="410"/>
      <c r="S29" s="410"/>
      <c r="T29" s="562"/>
    </row>
    <row r="30" spans="1:20" ht="39" x14ac:dyDescent="0.35">
      <c r="A30" s="314">
        <f>A29+1</f>
        <v>22</v>
      </c>
      <c r="B30" s="315">
        <f t="shared" si="2"/>
        <v>43542</v>
      </c>
      <c r="C30" s="316">
        <f t="shared" si="3"/>
        <v>43548</v>
      </c>
      <c r="D30" s="412" t="str">
        <f t="shared" si="1"/>
        <v>18/03/19
au
24/03/19</v>
      </c>
      <c r="E30" s="708" t="s">
        <v>618</v>
      </c>
      <c r="F30" s="711" t="s">
        <v>671</v>
      </c>
      <c r="G30" s="708"/>
      <c r="H30" s="714"/>
      <c r="I30" s="714"/>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43549</v>
      </c>
      <c r="C31" s="316">
        <f t="shared" si="3"/>
        <v>43555</v>
      </c>
      <c r="D31" s="416" t="str">
        <f t="shared" si="1"/>
        <v>25/03/19
au
31/03/19</v>
      </c>
      <c r="E31" s="709"/>
      <c r="F31" s="712"/>
      <c r="G31" s="709"/>
      <c r="H31" s="715"/>
      <c r="I31" s="715"/>
      <c r="J31" s="482"/>
      <c r="K31" s="417"/>
      <c r="L31" s="482" t="s">
        <v>909</v>
      </c>
      <c r="M31" s="482"/>
      <c r="N31" s="482"/>
      <c r="O31" s="482" t="s">
        <v>909</v>
      </c>
      <c r="P31" s="538" t="s">
        <v>1157</v>
      </c>
      <c r="Q31" s="417"/>
      <c r="R31" s="418"/>
      <c r="S31" s="418"/>
      <c r="T31" s="563" t="s">
        <v>1160</v>
      </c>
    </row>
    <row r="32" spans="1:20" ht="39.5" thickBot="1" x14ac:dyDescent="0.4">
      <c r="A32" s="314">
        <f>A31+1</f>
        <v>24</v>
      </c>
      <c r="B32" s="315">
        <f t="shared" si="2"/>
        <v>43556</v>
      </c>
      <c r="C32" s="316">
        <f t="shared" si="3"/>
        <v>43562</v>
      </c>
      <c r="D32" s="420" t="str">
        <f t="shared" si="1"/>
        <v>01/04/19
au
07/04/19</v>
      </c>
      <c r="E32" s="710"/>
      <c r="F32" s="713"/>
      <c r="G32" s="710"/>
      <c r="H32" s="716"/>
      <c r="I32" s="716"/>
      <c r="J32" s="421"/>
      <c r="K32" s="421"/>
      <c r="L32" s="487" t="s">
        <v>909</v>
      </c>
      <c r="M32" s="487"/>
      <c r="N32" s="487"/>
      <c r="O32" s="421"/>
      <c r="P32" s="487"/>
      <c r="Q32" s="421"/>
      <c r="R32" s="422"/>
      <c r="S32" s="422"/>
      <c r="T32" s="564"/>
    </row>
    <row r="33" spans="1:20" ht="21" x14ac:dyDescent="0.35">
      <c r="A33" s="424">
        <v>25</v>
      </c>
      <c r="B33" s="425">
        <f t="shared" si="2"/>
        <v>43563</v>
      </c>
      <c r="C33" s="425">
        <f t="shared" si="3"/>
        <v>43569</v>
      </c>
      <c r="D33" s="343" t="str">
        <f>CONCATENATE(TEXT(B33,"JJ/MM/AA")," au ",TEXT(C33,"JJ/MM/AA"))</f>
        <v>08/04/19 au 14/04/19</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43570</v>
      </c>
      <c r="C34" s="425">
        <f t="shared" si="3"/>
        <v>43576</v>
      </c>
      <c r="D34" s="426" t="str">
        <f>CONCATENATE(TEXT(B34,"JJ/MM/AA")," au ",TEXT(C34,"JJ/MM/AA"))</f>
        <v>15/04/19 au 21/04/19</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43577</v>
      </c>
      <c r="C35" s="315">
        <f t="shared" si="3"/>
        <v>43583</v>
      </c>
      <c r="D35" s="427" t="str">
        <f t="shared" si="1"/>
        <v>22/04/19
au
28/04/19</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43584</v>
      </c>
      <c r="C36" s="315">
        <f t="shared" si="3"/>
        <v>43590</v>
      </c>
      <c r="D36" s="427" t="str">
        <f t="shared" si="1"/>
        <v>29/04/19
au
05/05/19</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43591</v>
      </c>
      <c r="C37" s="315">
        <f t="shared" si="3"/>
        <v>43597</v>
      </c>
      <c r="D37" s="427" t="str">
        <f t="shared" si="1"/>
        <v>06/05/19
au
12/05/19</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43598</v>
      </c>
      <c r="C38" s="315">
        <f t="shared" si="3"/>
        <v>43604</v>
      </c>
      <c r="D38" s="427" t="str">
        <f t="shared" si="1"/>
        <v>13/05/19
au
19/05/19</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43605</v>
      </c>
      <c r="C39" s="315">
        <f t="shared" si="3"/>
        <v>43611</v>
      </c>
      <c r="D39" s="427" t="str">
        <f t="shared" si="1"/>
        <v>20/05/19
au
26/05/19</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43612</v>
      </c>
      <c r="C40" s="315">
        <f t="shared" si="3"/>
        <v>43618</v>
      </c>
      <c r="D40" s="427" t="str">
        <f t="shared" si="1"/>
        <v>27/05/19
au
02/06/19</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43619</v>
      </c>
      <c r="C41" s="315">
        <f t="shared" si="3"/>
        <v>43625</v>
      </c>
      <c r="D41" s="427" t="str">
        <f t="shared" si="1"/>
        <v>03/06/19
au
09/06/19</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43626</v>
      </c>
      <c r="C42" s="315">
        <f t="shared" si="3"/>
        <v>43632</v>
      </c>
      <c r="D42" s="427" t="str">
        <f t="shared" si="1"/>
        <v>10/06/19
au
16/06/19</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43633</v>
      </c>
      <c r="C43" s="315">
        <f t="shared" si="3"/>
        <v>43639</v>
      </c>
      <c r="D43" s="427" t="str">
        <f t="shared" si="1"/>
        <v>17/06/19
au
23/06/19</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43640</v>
      </c>
      <c r="C44" s="315">
        <f t="shared" si="3"/>
        <v>43646</v>
      </c>
      <c r="D44" s="427" t="str">
        <f t="shared" si="1"/>
        <v>24/06/19
au
30/06/19</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43647</v>
      </c>
      <c r="C45" s="432">
        <f t="shared" si="3"/>
        <v>43653</v>
      </c>
      <c r="D45" s="433" t="str">
        <f t="shared" si="1"/>
        <v>01/07/19
au
07/07/19</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3" width="20.7265625" style="313" customWidth="1"/>
    <col min="14" max="14" width="17.453125" style="313" customWidth="1"/>
    <col min="15" max="15" width="10.7265625" style="313" customWidth="1"/>
    <col min="16" max="18" width="20.7265625" style="313" customWidth="1"/>
    <col min="19" max="16384" width="11.453125" style="313"/>
  </cols>
  <sheetData>
    <row r="1" spans="1:18" s="304" customFormat="1" ht="13.5" thickBot="1" x14ac:dyDescent="0.4">
      <c r="A1" s="297" t="s">
        <v>609</v>
      </c>
      <c r="B1" s="298"/>
      <c r="C1" s="298"/>
      <c r="D1" s="299" t="s">
        <v>605</v>
      </c>
      <c r="E1" s="299" t="s">
        <v>601</v>
      </c>
      <c r="F1" s="299"/>
      <c r="G1" s="300" t="s">
        <v>627</v>
      </c>
      <c r="H1" s="301" t="s">
        <v>2</v>
      </c>
      <c r="I1" s="300" t="s">
        <v>619</v>
      </c>
      <c r="J1" s="299" t="s">
        <v>602</v>
      </c>
      <c r="K1" s="299" t="s">
        <v>644</v>
      </c>
      <c r="L1" s="299" t="s">
        <v>603</v>
      </c>
      <c r="M1" s="299" t="s">
        <v>604</v>
      </c>
      <c r="N1" s="299" t="s">
        <v>606</v>
      </c>
      <c r="O1" s="299" t="s">
        <v>608</v>
      </c>
      <c r="P1" s="302" t="s">
        <v>620</v>
      </c>
      <c r="Q1" s="446" t="s">
        <v>849</v>
      </c>
      <c r="R1" s="303" t="s">
        <v>607</v>
      </c>
    </row>
    <row r="2" spans="1:18" ht="46.5" customHeight="1" x14ac:dyDescent="0.35">
      <c r="A2" s="305">
        <f>0</f>
        <v>0</v>
      </c>
      <c r="B2" s="306">
        <v>42982</v>
      </c>
      <c r="C2" s="307">
        <f>B2+6</f>
        <v>42988</v>
      </c>
      <c r="D2" s="308" t="str">
        <f>CONCATENATE(TEXT(B2,"JJ/MM/AA"),CHAR(10),"au",CHAR(10),TEXT(C2,"JJ/MM/AA"))</f>
        <v>04/09/17
au
10/09/17</v>
      </c>
      <c r="E2" s="743" t="str">
        <f>Tri_Semestre!A1</f>
        <v>Cycle 1 : Modéliser le comportement linéaire et non linéaire des systèmes.</v>
      </c>
      <c r="F2" s="747" t="s">
        <v>672</v>
      </c>
      <c r="G2" s="745" t="s">
        <v>643</v>
      </c>
      <c r="H2" s="740" t="str">
        <f>Tri_Semestre!B7</f>
        <v>Mod2.C1, Mod2.C8, Mod3.C1</v>
      </c>
      <c r="I2" s="740" t="str">
        <f>Tri_Semestre!D7</f>
        <v>Mod2.C1.SF4, Mod2.C1.SF5, Mod2.C1.SF6, Mod2.C8.SF1, Mod3.C1.SF1</v>
      </c>
      <c r="J2" s="741" t="s">
        <v>646</v>
      </c>
      <c r="K2" s="751" t="s">
        <v>714</v>
      </c>
      <c r="L2" s="309" t="s">
        <v>815</v>
      </c>
      <c r="M2" s="309" t="s">
        <v>813</v>
      </c>
      <c r="N2" s="310" t="s">
        <v>661</v>
      </c>
      <c r="O2" s="309"/>
      <c r="P2" s="311" t="s">
        <v>824</v>
      </c>
      <c r="Q2" s="311"/>
      <c r="R2" s="312" t="s">
        <v>814</v>
      </c>
    </row>
    <row r="3" spans="1:18" ht="65" x14ac:dyDescent="0.35">
      <c r="A3" s="314">
        <f t="shared" ref="A3:A8" si="0">A2+1</f>
        <v>1</v>
      </c>
      <c r="B3" s="315">
        <f>B2+7</f>
        <v>42989</v>
      </c>
      <c r="C3" s="316">
        <f>B3+6</f>
        <v>42995</v>
      </c>
      <c r="D3" s="317" t="str">
        <f t="shared" ref="D3:D45" si="1">CONCATENATE(TEXT(B3,"JJ/MM/AA"),CHAR(10),"au",CHAR(10),TEXT(C3,"JJ/MM/AA"))</f>
        <v>11/09/17
au
17/09/17</v>
      </c>
      <c r="E3" s="627"/>
      <c r="F3" s="628"/>
      <c r="G3" s="630"/>
      <c r="H3" s="633"/>
      <c r="I3" s="633"/>
      <c r="J3" s="742"/>
      <c r="K3" s="752"/>
      <c r="L3" s="318" t="s">
        <v>816</v>
      </c>
      <c r="M3" s="319" t="s">
        <v>830</v>
      </c>
      <c r="N3" s="318"/>
      <c r="O3" s="318"/>
      <c r="P3" s="320"/>
      <c r="Q3" s="320"/>
      <c r="R3" s="321" t="s">
        <v>673</v>
      </c>
    </row>
    <row r="4" spans="1:18" ht="48" customHeight="1" thickBot="1" x14ac:dyDescent="0.4">
      <c r="A4" s="314">
        <f t="shared" si="0"/>
        <v>2</v>
      </c>
      <c r="B4" s="315">
        <f t="shared" ref="B4:B45" si="2">B3+7</f>
        <v>42996</v>
      </c>
      <c r="C4" s="316">
        <f t="shared" ref="C4:C45" si="3">B4+6</f>
        <v>43002</v>
      </c>
      <c r="D4" s="322" t="str">
        <f t="shared" si="1"/>
        <v>18/09/17
au
24/09/17</v>
      </c>
      <c r="E4" s="744"/>
      <c r="F4" s="629"/>
      <c r="G4" s="631"/>
      <c r="H4" s="634"/>
      <c r="I4" s="634"/>
      <c r="J4" s="323" t="s">
        <v>645</v>
      </c>
      <c r="K4" s="753"/>
      <c r="L4" s="323" t="s">
        <v>621</v>
      </c>
      <c r="M4" s="323" t="s">
        <v>675</v>
      </c>
      <c r="N4" s="323" t="s">
        <v>817</v>
      </c>
      <c r="O4" s="323" t="s">
        <v>827</v>
      </c>
      <c r="P4" s="324"/>
      <c r="Q4" s="324"/>
      <c r="R4" s="325" t="s">
        <v>674</v>
      </c>
    </row>
    <row r="5" spans="1:18" ht="104" x14ac:dyDescent="0.35">
      <c r="A5" s="314">
        <f t="shared" si="0"/>
        <v>3</v>
      </c>
      <c r="B5" s="315">
        <f t="shared" si="2"/>
        <v>43003</v>
      </c>
      <c r="C5" s="316">
        <f t="shared" si="3"/>
        <v>43009</v>
      </c>
      <c r="D5" s="326" t="str">
        <f t="shared" si="1"/>
        <v>25/09/17
au
01/10/17</v>
      </c>
      <c r="E5" s="746" t="str">
        <f>Tri_Semestre!A8</f>
        <v xml:space="preserve">Cycle 2 : Prévoir les performances des systèmes asservis. </v>
      </c>
      <c r="F5" s="638" t="s">
        <v>663</v>
      </c>
      <c r="G5" s="641" t="s">
        <v>628</v>
      </c>
      <c r="H5" s="644" t="str">
        <f>Tri_Semestre!B16</f>
        <v>Mod3.C2, Res2.C4, Res2.C5, Res2.C6, Res2.C7, Res2.C10, Res2.C11</v>
      </c>
      <c r="I5" s="644" t="str">
        <f>Tri_Semestre!D16</f>
        <v>Mod3.C2.SF1, , Res2.C5.SF1, Res2.C6.SF1, Res2.C7.SF1, Res2.C10.SF1, Res2.C11.SF1</v>
      </c>
      <c r="J5" s="327" t="s">
        <v>647</v>
      </c>
      <c r="K5" s="750" t="s">
        <v>729</v>
      </c>
      <c r="L5" s="327" t="s">
        <v>829</v>
      </c>
      <c r="M5" s="328" t="s">
        <v>847</v>
      </c>
      <c r="N5" s="449" t="s">
        <v>852</v>
      </c>
      <c r="O5" s="327" t="s">
        <v>828</v>
      </c>
      <c r="P5" s="329"/>
      <c r="Q5" s="329"/>
      <c r="R5" s="330" t="s">
        <v>826</v>
      </c>
    </row>
    <row r="6" spans="1:18" ht="55.5" x14ac:dyDescent="0.35">
      <c r="A6" s="314">
        <f t="shared" si="0"/>
        <v>4</v>
      </c>
      <c r="B6" s="315">
        <f t="shared" si="2"/>
        <v>43010</v>
      </c>
      <c r="C6" s="316">
        <f t="shared" si="3"/>
        <v>43016</v>
      </c>
      <c r="D6" s="331" t="str">
        <f t="shared" si="1"/>
        <v>02/10/17
au
08/10/17</v>
      </c>
      <c r="E6" s="636"/>
      <c r="F6" s="639"/>
      <c r="G6" s="642"/>
      <c r="H6" s="645"/>
      <c r="I6" s="645"/>
      <c r="J6" s="332" t="s">
        <v>648</v>
      </c>
      <c r="K6" s="625"/>
      <c r="L6" s="332" t="s">
        <v>622</v>
      </c>
      <c r="M6" s="332"/>
      <c r="N6" s="332"/>
      <c r="O6" s="332" t="s">
        <v>844</v>
      </c>
      <c r="P6" s="333"/>
      <c r="Q6" s="448" t="s">
        <v>851</v>
      </c>
      <c r="R6" s="334" t="s">
        <v>812</v>
      </c>
    </row>
    <row r="7" spans="1:18" ht="39.5" thickBot="1" x14ac:dyDescent="0.4">
      <c r="A7" s="314">
        <f t="shared" si="0"/>
        <v>5</v>
      </c>
      <c r="B7" s="315">
        <f t="shared" si="2"/>
        <v>43017</v>
      </c>
      <c r="C7" s="316">
        <f t="shared" si="3"/>
        <v>43023</v>
      </c>
      <c r="D7" s="335" t="str">
        <f t="shared" si="1"/>
        <v>09/10/17
au
15/10/17</v>
      </c>
      <c r="E7" s="637"/>
      <c r="F7" s="640"/>
      <c r="G7" s="643"/>
      <c r="H7" s="646"/>
      <c r="I7" s="646"/>
      <c r="J7" s="336" t="s">
        <v>841</v>
      </c>
      <c r="K7" s="336"/>
      <c r="L7" s="336" t="s">
        <v>728</v>
      </c>
      <c r="M7" s="336"/>
      <c r="N7" s="336" t="s">
        <v>843</v>
      </c>
      <c r="O7" s="336" t="s">
        <v>846</v>
      </c>
      <c r="P7" s="337"/>
      <c r="Q7" s="445"/>
      <c r="R7" s="334" t="s">
        <v>825</v>
      </c>
    </row>
    <row r="8" spans="1:18" ht="78.5" thickBot="1" x14ac:dyDescent="0.4">
      <c r="A8" s="314">
        <f t="shared" si="0"/>
        <v>6</v>
      </c>
      <c r="B8" s="315">
        <f t="shared" si="2"/>
        <v>43024</v>
      </c>
      <c r="C8" s="316">
        <f t="shared" si="3"/>
        <v>43030</v>
      </c>
      <c r="D8" s="338" t="str">
        <f t="shared" si="1"/>
        <v>16/10/17
au
22/10/17</v>
      </c>
      <c r="E8" s="339" t="str">
        <f>Tri_Semestre!A17</f>
        <v xml:space="preserve">Cycle 3 : Concevoir la partie commande des systèmes asservis afin de valider leurs performances. </v>
      </c>
      <c r="F8" s="651" t="s">
        <v>665</v>
      </c>
      <c r="G8" s="339" t="s">
        <v>629</v>
      </c>
      <c r="H8" s="340" t="str">
        <f>Tri_Semestre!B20</f>
        <v>Res1.C4, Con.C2</v>
      </c>
      <c r="I8" s="340" t="str">
        <f>Tri_Semestre!D20</f>
        <v>Res1.C4.SF1, Con.C2.SF1</v>
      </c>
      <c r="J8" s="339" t="s">
        <v>840</v>
      </c>
      <c r="K8" s="339"/>
      <c r="L8" s="339" t="s">
        <v>840</v>
      </c>
      <c r="M8" s="339"/>
      <c r="N8" s="339" t="s">
        <v>842</v>
      </c>
      <c r="O8" s="339" t="s">
        <v>845</v>
      </c>
      <c r="P8" s="341"/>
      <c r="Q8" s="341"/>
      <c r="R8" s="342" t="s">
        <v>826</v>
      </c>
    </row>
    <row r="9" spans="1:18" ht="19.5" customHeight="1" x14ac:dyDescent="0.35">
      <c r="A9" s="314"/>
      <c r="B9" s="315">
        <f t="shared" si="2"/>
        <v>43031</v>
      </c>
      <c r="C9" s="315">
        <f t="shared" si="3"/>
        <v>43037</v>
      </c>
      <c r="D9" s="343" t="str">
        <f>CONCATENATE(TEXT(B9,"JJ/MM/AA")," au ",TEXT(C9,"JJ/MM/AA"))</f>
        <v>23/10/17 au 29/10/17</v>
      </c>
      <c r="E9" s="654" t="s">
        <v>610</v>
      </c>
      <c r="F9" s="652"/>
      <c r="G9" s="656" t="s">
        <v>610</v>
      </c>
      <c r="H9" s="657"/>
      <c r="I9" s="657"/>
      <c r="J9" s="657"/>
      <c r="K9" s="657"/>
      <c r="L9" s="657"/>
      <c r="M9" s="657"/>
      <c r="N9" s="657"/>
      <c r="O9" s="657"/>
      <c r="P9" s="657"/>
      <c r="Q9" s="657"/>
      <c r="R9" s="658"/>
    </row>
    <row r="10" spans="1:18" ht="19.5" customHeight="1" thickBot="1" x14ac:dyDescent="0.4">
      <c r="A10" s="314"/>
      <c r="B10" s="315">
        <f t="shared" si="2"/>
        <v>43038</v>
      </c>
      <c r="C10" s="315">
        <f t="shared" si="3"/>
        <v>43044</v>
      </c>
      <c r="D10" s="344" t="str">
        <f>CONCATENATE(TEXT(B10,"JJ/MM/AA")," au ",TEXT(C10,"JJ/MM/AA"))</f>
        <v>30/10/17 au 05/11/17</v>
      </c>
      <c r="E10" s="655"/>
      <c r="F10" s="652"/>
      <c r="G10" s="659"/>
      <c r="H10" s="660"/>
      <c r="I10" s="660"/>
      <c r="J10" s="660"/>
      <c r="K10" s="660"/>
      <c r="L10" s="660"/>
      <c r="M10" s="660"/>
      <c r="N10" s="660"/>
      <c r="O10" s="660"/>
      <c r="P10" s="660"/>
      <c r="Q10" s="660"/>
      <c r="R10" s="661"/>
    </row>
    <row r="11" spans="1:18" ht="38.25" customHeight="1" x14ac:dyDescent="0.35">
      <c r="A11" s="314">
        <f>A8+1</f>
        <v>7</v>
      </c>
      <c r="B11" s="315">
        <f t="shared" si="2"/>
        <v>43045</v>
      </c>
      <c r="C11" s="316">
        <f t="shared" si="3"/>
        <v>43051</v>
      </c>
      <c r="D11" s="345" t="str">
        <f t="shared" si="1"/>
        <v>06/11/17
au
12/11/17</v>
      </c>
      <c r="E11" s="662" t="str">
        <f>Tri_Semestre!A17</f>
        <v xml:space="preserve">Cycle 3 : Concevoir la partie commande des systèmes asservis afin de valider leurs performances. </v>
      </c>
      <c r="F11" s="652"/>
      <c r="G11" s="664" t="s">
        <v>629</v>
      </c>
      <c r="H11" s="666" t="str">
        <f>Tri_Semestre!B20</f>
        <v>Res1.C4, Con.C2</v>
      </c>
      <c r="I11" s="666" t="str">
        <f>Tri_Semestre!D20</f>
        <v>Res1.C4.SF1, Con.C2.SF1</v>
      </c>
      <c r="J11" s="664" t="s">
        <v>649</v>
      </c>
      <c r="K11" s="664"/>
      <c r="L11" s="346" t="s">
        <v>623</v>
      </c>
      <c r="M11" s="346"/>
      <c r="N11" s="346"/>
      <c r="O11" s="346"/>
      <c r="P11" s="347"/>
      <c r="Q11" s="447" t="s">
        <v>850</v>
      </c>
      <c r="R11" s="348" t="s">
        <v>835</v>
      </c>
    </row>
    <row r="12" spans="1:18" ht="39.5" thickBot="1" x14ac:dyDescent="0.4">
      <c r="A12" s="314">
        <f t="shared" ref="A12:A17" si="4">A11+1</f>
        <v>8</v>
      </c>
      <c r="B12" s="315">
        <f t="shared" si="2"/>
        <v>43052</v>
      </c>
      <c r="C12" s="316">
        <f t="shared" si="3"/>
        <v>43058</v>
      </c>
      <c r="D12" s="349" t="str">
        <f t="shared" si="1"/>
        <v>13/11/17
au
19/11/17</v>
      </c>
      <c r="E12" s="663"/>
      <c r="F12" s="653"/>
      <c r="G12" s="665"/>
      <c r="H12" s="667"/>
      <c r="I12" s="667"/>
      <c r="J12" s="665"/>
      <c r="K12" s="665"/>
      <c r="L12" s="350" t="s">
        <v>624</v>
      </c>
      <c r="M12" s="350"/>
      <c r="N12" s="439" t="s">
        <v>853</v>
      </c>
      <c r="O12" s="350"/>
      <c r="P12" s="351"/>
      <c r="Q12" s="351"/>
      <c r="R12" s="352"/>
    </row>
    <row r="13" spans="1:18" ht="58" x14ac:dyDescent="0.35">
      <c r="A13" s="314">
        <f t="shared" si="4"/>
        <v>9</v>
      </c>
      <c r="B13" s="315">
        <f t="shared" si="2"/>
        <v>43059</v>
      </c>
      <c r="C13" s="316">
        <f t="shared" si="3"/>
        <v>43065</v>
      </c>
      <c r="D13" s="353" t="str">
        <f t="shared" si="1"/>
        <v>20/11/17
au
26/11/17</v>
      </c>
      <c r="E13" s="676" t="str">
        <f>Tri_Semestre!A21</f>
        <v>Cycle 4 : Modéliser le comportement des systèmes mécaniques dans le but d'établir une loi de comportement ou de déterminer des actions mécaniques en utilisant le PFD</v>
      </c>
      <c r="F13" s="679" t="s">
        <v>667</v>
      </c>
      <c r="G13" s="682" t="s">
        <v>630</v>
      </c>
      <c r="H13" s="683" t="str">
        <f>Tri_Semestre!B29</f>
        <v>Mod2.C13, Mod2.C14, Mod2.C15, Mod2.C16, Mod2.C17, Res1.C1, Res1.C2</v>
      </c>
      <c r="I13" s="683" t="str">
        <f>Tri_Semestre!D29</f>
        <v>, , , , Mod2.C17.SF1, Res1.C1.SF1, Res1.C2.SF1</v>
      </c>
      <c r="J13" s="450" t="s">
        <v>855</v>
      </c>
      <c r="K13" s="346"/>
      <c r="L13" s="444" t="s">
        <v>848</v>
      </c>
      <c r="M13" s="444" t="s">
        <v>859</v>
      </c>
      <c r="N13" s="451" t="s">
        <v>854</v>
      </c>
      <c r="O13" s="354"/>
      <c r="P13" s="355"/>
      <c r="Q13" s="355"/>
      <c r="R13" s="356"/>
    </row>
    <row r="14" spans="1:18" ht="39" x14ac:dyDescent="0.35">
      <c r="A14" s="314">
        <f t="shared" si="4"/>
        <v>10</v>
      </c>
      <c r="B14" s="315">
        <f t="shared" si="2"/>
        <v>43066</v>
      </c>
      <c r="C14" s="316">
        <f t="shared" si="3"/>
        <v>43072</v>
      </c>
      <c r="D14" s="357" t="str">
        <f t="shared" si="1"/>
        <v>27/11/17
au
03/12/17</v>
      </c>
      <c r="E14" s="677"/>
      <c r="F14" s="680"/>
      <c r="G14" s="680"/>
      <c r="H14" s="684"/>
      <c r="I14" s="684"/>
      <c r="J14" s="748" t="s">
        <v>856</v>
      </c>
      <c r="K14" s="738" t="s">
        <v>857</v>
      </c>
      <c r="L14" s="443" t="s">
        <v>861</v>
      </c>
      <c r="M14" s="443" t="s">
        <v>860</v>
      </c>
      <c r="N14" s="359"/>
      <c r="O14" s="358"/>
      <c r="P14" s="360"/>
      <c r="Q14" s="360"/>
      <c r="R14" s="361"/>
    </row>
    <row r="15" spans="1:18" ht="56" thickBot="1" x14ac:dyDescent="0.4">
      <c r="A15" s="314">
        <f t="shared" si="4"/>
        <v>11</v>
      </c>
      <c r="B15" s="315">
        <f t="shared" si="2"/>
        <v>43073</v>
      </c>
      <c r="C15" s="316">
        <f t="shared" si="3"/>
        <v>43079</v>
      </c>
      <c r="D15" s="362" t="str">
        <f t="shared" si="1"/>
        <v>04/12/17
au
10/12/17</v>
      </c>
      <c r="E15" s="678"/>
      <c r="F15" s="681"/>
      <c r="G15" s="681"/>
      <c r="H15" s="685"/>
      <c r="I15" s="685"/>
      <c r="J15" s="749"/>
      <c r="K15" s="739"/>
      <c r="L15" s="442" t="s">
        <v>625</v>
      </c>
      <c r="M15" s="442" t="s">
        <v>867</v>
      </c>
      <c r="N15" s="364" t="s">
        <v>866</v>
      </c>
      <c r="O15" s="363"/>
      <c r="P15" s="365"/>
      <c r="Q15" s="365"/>
      <c r="R15" s="366" t="s">
        <v>831</v>
      </c>
    </row>
    <row r="16" spans="1:18" ht="39" x14ac:dyDescent="0.35">
      <c r="A16" s="314">
        <f t="shared" si="4"/>
        <v>12</v>
      </c>
      <c r="B16" s="315">
        <f t="shared" si="2"/>
        <v>43080</v>
      </c>
      <c r="C16" s="316">
        <f t="shared" si="3"/>
        <v>43086</v>
      </c>
      <c r="D16" s="367" t="str">
        <f t="shared" si="1"/>
        <v>11/12/17
au
17/12/17</v>
      </c>
      <c r="E16" s="670" t="s">
        <v>862</v>
      </c>
      <c r="F16" s="668" t="s">
        <v>666</v>
      </c>
      <c r="G16" s="670" t="s">
        <v>668</v>
      </c>
      <c r="H16" s="672" t="str">
        <f>Tri_Semestre!B47</f>
        <v>Res1.C3, Res2.C22, Res2.C23, Res2.C24, Res2.C25</v>
      </c>
      <c r="I16" s="674" t="str">
        <f>Tri_Semestre!D47</f>
        <v>Res1.C3.SF1, Res2.C22.SF1, Res2.C22.SF2, , Res2.C25.SF1</v>
      </c>
      <c r="J16" s="670" t="s">
        <v>863</v>
      </c>
      <c r="K16" s="454" t="s">
        <v>858</v>
      </c>
      <c r="L16" s="453" t="s">
        <v>869</v>
      </c>
      <c r="M16" s="453" t="s">
        <v>870</v>
      </c>
      <c r="N16" s="369"/>
      <c r="O16" s="368"/>
      <c r="P16" s="370"/>
      <c r="Q16" s="370"/>
      <c r="R16" s="371"/>
    </row>
    <row r="17" spans="1:18" ht="39.5" thickBot="1" x14ac:dyDescent="0.4">
      <c r="A17" s="314">
        <f t="shared" si="4"/>
        <v>13</v>
      </c>
      <c r="B17" s="315">
        <f t="shared" si="2"/>
        <v>43087</v>
      </c>
      <c r="C17" s="316">
        <f t="shared" si="3"/>
        <v>43093</v>
      </c>
      <c r="D17" s="372" t="str">
        <f t="shared" si="1"/>
        <v>18/12/17
au
24/12/17</v>
      </c>
      <c r="E17" s="671"/>
      <c r="F17" s="669"/>
      <c r="G17" s="671"/>
      <c r="H17" s="673"/>
      <c r="I17" s="675"/>
      <c r="J17" s="756"/>
      <c r="K17" s="452" t="s">
        <v>876</v>
      </c>
      <c r="L17" s="452" t="s">
        <v>864</v>
      </c>
      <c r="M17" s="452" t="s">
        <v>868</v>
      </c>
      <c r="N17" s="374" t="s">
        <v>865</v>
      </c>
      <c r="O17" s="373"/>
      <c r="P17" s="375"/>
      <c r="Q17" s="375"/>
      <c r="R17" s="455" t="s">
        <v>871</v>
      </c>
    </row>
    <row r="18" spans="1:18" ht="21" x14ac:dyDescent="0.35">
      <c r="A18" s="314"/>
      <c r="B18" s="315">
        <f t="shared" si="2"/>
        <v>43094</v>
      </c>
      <c r="C18" s="315">
        <f t="shared" si="3"/>
        <v>43100</v>
      </c>
      <c r="D18" s="343" t="str">
        <f>CONCATENATE(TEXT(B18,"JJ/MM/AA")," au ",TEXT(C18,"JJ/MM/AA"))</f>
        <v>25/12/17 au 31/12/17</v>
      </c>
      <c r="E18" s="686" t="s">
        <v>611</v>
      </c>
      <c r="F18" s="686"/>
      <c r="G18" s="686"/>
      <c r="H18" s="686"/>
      <c r="I18" s="686"/>
      <c r="J18" s="686"/>
      <c r="K18" s="686"/>
      <c r="L18" s="686"/>
      <c r="M18" s="686"/>
      <c r="N18" s="686"/>
      <c r="O18" s="686"/>
      <c r="P18" s="687"/>
      <c r="Q18" s="687"/>
      <c r="R18" s="688"/>
    </row>
    <row r="19" spans="1:18" ht="21.5" thickBot="1" x14ac:dyDescent="0.4">
      <c r="A19" s="314"/>
      <c r="B19" s="315">
        <f t="shared" si="2"/>
        <v>43101</v>
      </c>
      <c r="C19" s="315">
        <f t="shared" si="3"/>
        <v>43107</v>
      </c>
      <c r="D19" s="344" t="str">
        <f>CONCATENATE(TEXT(B19,"JJ/MM/AA")," au ",TEXT(C19,"JJ/MM/AA"))</f>
        <v>01/01/18 au 07/01/18</v>
      </c>
      <c r="E19" s="689"/>
      <c r="F19" s="689"/>
      <c r="G19" s="689"/>
      <c r="H19" s="689"/>
      <c r="I19" s="689"/>
      <c r="J19" s="689"/>
      <c r="K19" s="689"/>
      <c r="L19" s="689"/>
      <c r="M19" s="689"/>
      <c r="N19" s="689"/>
      <c r="O19" s="689"/>
      <c r="P19" s="690"/>
      <c r="Q19" s="690"/>
      <c r="R19" s="691"/>
    </row>
    <row r="20" spans="1:18" ht="38.25" customHeight="1" x14ac:dyDescent="0.35">
      <c r="A20" s="314">
        <f>A17+1</f>
        <v>14</v>
      </c>
      <c r="B20" s="315">
        <f t="shared" si="2"/>
        <v>43108</v>
      </c>
      <c r="C20" s="316">
        <f t="shared" si="3"/>
        <v>43114</v>
      </c>
      <c r="D20" s="376" t="str">
        <f t="shared" si="1"/>
        <v>08/01/18
au
14/01/18</v>
      </c>
      <c r="E20" s="700" t="str">
        <f>Tri_Semestre!A31</f>
        <v>Cycle 5 : Modéliser le comportement des systèmes mécaniques dans le but d'établir une loi de comportement en utilisant les méthodes énergétiques.</v>
      </c>
      <c r="F20" s="706" t="s">
        <v>872</v>
      </c>
      <c r="G20" s="702" t="s">
        <v>631</v>
      </c>
      <c r="H20" s="704" t="str">
        <f>Tri_Semestre!B40</f>
        <v xml:space="preserve">Mod2.C18, Res1.C1, Res1.C3, Mod1.C4, Mod1.C5, Mod1.C6, , </v>
      </c>
      <c r="I20" s="704" t="str">
        <f>Tri_Semestre!D40</f>
        <v>Mod2.C18.SF1, Res1.C1.SF1, Res1.C3.SF1, Mod1.C4.SF1, Mod1.C5.SF1, Mod1.C6.SF1, Mod1.C5.SF2, Mod1.C5.SF3</v>
      </c>
      <c r="J20" s="457" t="s">
        <v>874</v>
      </c>
      <c r="K20" s="481" t="s">
        <v>897</v>
      </c>
      <c r="L20" s="457" t="s">
        <v>875</v>
      </c>
      <c r="M20" s="481" t="s">
        <v>875</v>
      </c>
      <c r="N20" s="377"/>
      <c r="O20" s="377"/>
      <c r="P20" s="378"/>
      <c r="Q20" s="378"/>
      <c r="R20" s="379" t="s">
        <v>811</v>
      </c>
    </row>
    <row r="21" spans="1:18" ht="39" x14ac:dyDescent="0.35">
      <c r="A21" s="314">
        <f>A20+1</f>
        <v>15</v>
      </c>
      <c r="B21" s="315">
        <f t="shared" si="2"/>
        <v>43115</v>
      </c>
      <c r="C21" s="316">
        <f t="shared" si="3"/>
        <v>43121</v>
      </c>
      <c r="D21" s="380" t="str">
        <f t="shared" si="1"/>
        <v>15/01/18
au
21/01/18</v>
      </c>
      <c r="E21" s="729"/>
      <c r="F21" s="758"/>
      <c r="G21" s="760"/>
      <c r="H21" s="757"/>
      <c r="I21" s="757"/>
      <c r="J21" s="456" t="s">
        <v>873</v>
      </c>
      <c r="K21" s="381"/>
      <c r="L21" s="381"/>
      <c r="M21" s="456"/>
      <c r="N21" s="382" t="s">
        <v>730</v>
      </c>
      <c r="O21" s="381"/>
      <c r="P21" s="383"/>
      <c r="Q21" s="383"/>
      <c r="R21" s="384"/>
    </row>
    <row r="22" spans="1:18" ht="52.5" thickBot="1" x14ac:dyDescent="0.4">
      <c r="A22" s="314">
        <f>A21+1</f>
        <v>16</v>
      </c>
      <c r="B22" s="315">
        <f t="shared" si="2"/>
        <v>43122</v>
      </c>
      <c r="C22" s="316">
        <f t="shared" si="3"/>
        <v>43128</v>
      </c>
      <c r="D22" s="385" t="str">
        <f t="shared" si="1"/>
        <v>22/01/18
au
28/01/18</v>
      </c>
      <c r="E22" s="701"/>
      <c r="F22" s="759"/>
      <c r="G22" s="703"/>
      <c r="H22" s="705"/>
      <c r="I22" s="705"/>
      <c r="J22" s="458" t="s">
        <v>898</v>
      </c>
      <c r="K22" s="386"/>
      <c r="L22" s="386"/>
      <c r="M22" s="386"/>
      <c r="N22" s="387" t="s">
        <v>731</v>
      </c>
      <c r="O22" s="386"/>
      <c r="P22" s="388"/>
      <c r="Q22" s="388"/>
      <c r="R22" s="389"/>
    </row>
    <row r="23" spans="1:18" ht="39" x14ac:dyDescent="0.35">
      <c r="A23" s="314">
        <f>A22+1</f>
        <v>17</v>
      </c>
      <c r="B23" s="315">
        <f t="shared" si="2"/>
        <v>43129</v>
      </c>
      <c r="C23" s="316">
        <f t="shared" si="3"/>
        <v>43135</v>
      </c>
      <c r="D23" s="390" t="str">
        <f t="shared" si="1"/>
        <v>29/01/18
au
04/02/18</v>
      </c>
      <c r="E23" s="730" t="str">
        <f>Tri_Semestre!A48</f>
        <v>Cycle 7 : Modélisation des chaînes de solide dans le but de déterminer les contraintes géométriques dans un mécanisme.</v>
      </c>
      <c r="F23" s="754" t="s">
        <v>669</v>
      </c>
      <c r="G23" s="730" t="s">
        <v>632</v>
      </c>
      <c r="H23" s="768" t="str">
        <f>Tri_Semestre!B53</f>
        <v xml:space="preserve">Mod2.C34, Mod2.C35, Mod2.C36, </v>
      </c>
      <c r="I23" s="768" t="str">
        <f>Tri_Semestre!D53</f>
        <v>Mod2.C34.SF1, , , Res2.C15.SF3</v>
      </c>
      <c r="J23" s="761" t="s">
        <v>899</v>
      </c>
      <c r="K23" s="762"/>
      <c r="L23" s="391" t="s">
        <v>626</v>
      </c>
      <c r="M23" s="391"/>
      <c r="N23" s="391"/>
      <c r="O23" s="391"/>
      <c r="P23" s="392"/>
      <c r="Q23" s="392"/>
      <c r="R23" s="393" t="s">
        <v>832</v>
      </c>
    </row>
    <row r="24" spans="1:18" ht="63.5" thickBot="1" x14ac:dyDescent="0.4">
      <c r="A24" s="314">
        <f>A23+1</f>
        <v>18</v>
      </c>
      <c r="B24" s="315">
        <f t="shared" si="2"/>
        <v>43136</v>
      </c>
      <c r="C24" s="316">
        <f t="shared" si="3"/>
        <v>43142</v>
      </c>
      <c r="D24" s="394" t="str">
        <f t="shared" si="1"/>
        <v>05/02/18
au
11/02/18</v>
      </c>
      <c r="E24" s="731"/>
      <c r="F24" s="755"/>
      <c r="G24" s="731"/>
      <c r="H24" s="769"/>
      <c r="I24" s="769"/>
      <c r="J24" s="763"/>
      <c r="K24" s="764"/>
      <c r="L24" s="395" t="s">
        <v>626</v>
      </c>
      <c r="M24" s="395"/>
      <c r="N24" s="396" t="s">
        <v>732</v>
      </c>
      <c r="O24" s="395"/>
      <c r="P24" s="397"/>
      <c r="Q24" s="397"/>
      <c r="R24" s="398" t="s">
        <v>833</v>
      </c>
    </row>
    <row r="25" spans="1:18" ht="22.5" customHeight="1" x14ac:dyDescent="0.35">
      <c r="A25" s="314"/>
      <c r="B25" s="315">
        <f t="shared" si="2"/>
        <v>43143</v>
      </c>
      <c r="C25" s="315">
        <f t="shared" si="3"/>
        <v>43149</v>
      </c>
      <c r="D25" s="343" t="str">
        <f>CONCATENATE(TEXT(B25,"JJ/MM/AA")," au ",TEXT(C25,"JJ/MM/AA"))</f>
        <v>12/02/18 au 18/02/18</v>
      </c>
      <c r="E25" s="686" t="s">
        <v>612</v>
      </c>
      <c r="F25" s="686"/>
      <c r="G25" s="686"/>
      <c r="H25" s="686"/>
      <c r="I25" s="686"/>
      <c r="J25" s="686"/>
      <c r="K25" s="686"/>
      <c r="L25" s="686"/>
      <c r="M25" s="686"/>
      <c r="N25" s="686"/>
      <c r="O25" s="686"/>
      <c r="P25" s="687"/>
      <c r="Q25" s="687"/>
      <c r="R25" s="688"/>
    </row>
    <row r="26" spans="1:18" ht="22.5" customHeight="1" thickBot="1" x14ac:dyDescent="0.4">
      <c r="A26" s="314"/>
      <c r="B26" s="315">
        <f t="shared" si="2"/>
        <v>43150</v>
      </c>
      <c r="C26" s="315">
        <f t="shared" si="3"/>
        <v>43156</v>
      </c>
      <c r="D26" s="344" t="str">
        <f>CONCATENATE(TEXT(B26,"JJ/MM/AA")," au ",TEXT(C26,"JJ/MM/AA"))</f>
        <v>19/02/18 au 25/02/18</v>
      </c>
      <c r="E26" s="689"/>
      <c r="F26" s="689"/>
      <c r="G26" s="689"/>
      <c r="H26" s="689"/>
      <c r="I26" s="689"/>
      <c r="J26" s="689"/>
      <c r="K26" s="689"/>
      <c r="L26" s="689"/>
      <c r="M26" s="689"/>
      <c r="N26" s="689"/>
      <c r="O26" s="689"/>
      <c r="P26" s="690"/>
      <c r="Q26" s="690"/>
      <c r="R26" s="691"/>
    </row>
    <row r="27" spans="1:18" ht="39" x14ac:dyDescent="0.35">
      <c r="A27" s="314">
        <f>A24+1</f>
        <v>19</v>
      </c>
      <c r="B27" s="315">
        <f t="shared" si="2"/>
        <v>43157</v>
      </c>
      <c r="C27" s="316">
        <f t="shared" si="3"/>
        <v>43163</v>
      </c>
      <c r="D27" s="399" t="str">
        <f t="shared" si="1"/>
        <v>26/02/18
au
04/03/18</v>
      </c>
      <c r="E27" s="732" t="str">
        <f>Tri_Semestre!A54</f>
        <v>Cycle 8 : Analyse de la chaine d'information d'un système.</v>
      </c>
      <c r="F27" s="765" t="s">
        <v>670</v>
      </c>
      <c r="G27" s="732" t="s">
        <v>633</v>
      </c>
      <c r="H27" s="735" t="str">
        <f>Tri_Semestre!B63</f>
        <v>Exp2.C3, Exp2.C4, Exp2.C5, Exp2.C6, Exp3.C7, Exp3.C8, Exp3.C2, Exp3.C3</v>
      </c>
      <c r="I27" s="735" t="str">
        <f>Tri_Semestre!D63</f>
        <v>Exp2.C3.SF1, , , Exp2.C6.SF1, Exp3.C7.SF1, Exp3.C7.SF2, Exp3.C2.SF1, Exp3.C3.SF1</v>
      </c>
      <c r="J27" s="483" t="s">
        <v>901</v>
      </c>
      <c r="K27" s="400"/>
      <c r="L27" s="483" t="s">
        <v>910</v>
      </c>
      <c r="M27" s="483" t="s">
        <v>910</v>
      </c>
      <c r="N27" s="400"/>
      <c r="O27" s="483" t="s">
        <v>912</v>
      </c>
      <c r="P27" s="401"/>
      <c r="Q27" s="401"/>
      <c r="R27" s="402"/>
    </row>
    <row r="28" spans="1:18" ht="42" x14ac:dyDescent="0.35">
      <c r="A28" s="314">
        <f>A27+1</f>
        <v>20</v>
      </c>
      <c r="B28" s="315">
        <f t="shared" si="2"/>
        <v>43164</v>
      </c>
      <c r="C28" s="316">
        <f t="shared" si="3"/>
        <v>43170</v>
      </c>
      <c r="D28" s="403" t="str">
        <f t="shared" si="1"/>
        <v>05/03/18
au
11/03/18</v>
      </c>
      <c r="E28" s="733"/>
      <c r="F28" s="766"/>
      <c r="G28" s="733"/>
      <c r="H28" s="736"/>
      <c r="I28" s="736"/>
      <c r="J28" s="486" t="s">
        <v>901</v>
      </c>
      <c r="K28" s="404"/>
      <c r="L28" s="486" t="s">
        <v>911</v>
      </c>
      <c r="M28" s="486" t="s">
        <v>902</v>
      </c>
      <c r="N28" s="405" t="s">
        <v>733</v>
      </c>
      <c r="O28" s="486" t="s">
        <v>912</v>
      </c>
      <c r="P28" s="406"/>
      <c r="Q28" s="406"/>
      <c r="R28" s="407"/>
    </row>
    <row r="29" spans="1:18" ht="63.5" thickBot="1" x14ac:dyDescent="0.4">
      <c r="A29" s="314">
        <f>A28+1</f>
        <v>21</v>
      </c>
      <c r="B29" s="315">
        <f t="shared" si="2"/>
        <v>43171</v>
      </c>
      <c r="C29" s="316">
        <f t="shared" si="3"/>
        <v>43177</v>
      </c>
      <c r="D29" s="408" t="str">
        <f t="shared" si="1"/>
        <v>12/03/18
au
18/03/18</v>
      </c>
      <c r="E29" s="734"/>
      <c r="F29" s="767"/>
      <c r="G29" s="734"/>
      <c r="H29" s="737"/>
      <c r="I29" s="737"/>
      <c r="J29" s="484" t="s">
        <v>906</v>
      </c>
      <c r="K29" s="409"/>
      <c r="L29" s="484" t="s">
        <v>903</v>
      </c>
      <c r="M29" s="484" t="s">
        <v>904</v>
      </c>
      <c r="N29" s="409"/>
      <c r="O29" s="484" t="s">
        <v>912</v>
      </c>
      <c r="P29" s="410"/>
      <c r="Q29" s="410"/>
      <c r="R29" s="411" t="s">
        <v>836</v>
      </c>
    </row>
    <row r="30" spans="1:18" ht="39" x14ac:dyDescent="0.35">
      <c r="A30" s="314">
        <f>A29+1</f>
        <v>22</v>
      </c>
      <c r="B30" s="315">
        <f t="shared" si="2"/>
        <v>43178</v>
      </c>
      <c r="C30" s="316">
        <f t="shared" si="3"/>
        <v>43184</v>
      </c>
      <c r="D30" s="412" t="str">
        <f t="shared" si="1"/>
        <v>19/03/18
au
25/03/18</v>
      </c>
      <c r="E30" s="708" t="s">
        <v>618</v>
      </c>
      <c r="F30" s="711" t="s">
        <v>671</v>
      </c>
      <c r="G30" s="708"/>
      <c r="H30" s="714"/>
      <c r="I30" s="714"/>
      <c r="J30" s="485" t="s">
        <v>907</v>
      </c>
      <c r="K30" s="413"/>
      <c r="L30" s="485" t="s">
        <v>908</v>
      </c>
      <c r="M30" s="485" t="s">
        <v>905</v>
      </c>
      <c r="N30" s="413"/>
      <c r="O30" s="485" t="s">
        <v>912</v>
      </c>
      <c r="P30" s="414"/>
      <c r="Q30" s="414"/>
      <c r="R30" s="415"/>
    </row>
    <row r="31" spans="1:18" ht="84" x14ac:dyDescent="0.35">
      <c r="A31" s="314">
        <f>A30+1</f>
        <v>23</v>
      </c>
      <c r="B31" s="315">
        <f t="shared" si="2"/>
        <v>43185</v>
      </c>
      <c r="C31" s="316">
        <f t="shared" si="3"/>
        <v>43191</v>
      </c>
      <c r="D31" s="416" t="str">
        <f t="shared" si="1"/>
        <v>26/03/18
au
01/04/18</v>
      </c>
      <c r="E31" s="709"/>
      <c r="F31" s="712"/>
      <c r="G31" s="709"/>
      <c r="H31" s="715"/>
      <c r="I31" s="715"/>
      <c r="J31" s="482"/>
      <c r="K31" s="417"/>
      <c r="L31" s="482" t="s">
        <v>909</v>
      </c>
      <c r="M31" s="482" t="s">
        <v>909</v>
      </c>
      <c r="N31" s="490" t="s">
        <v>900</v>
      </c>
      <c r="O31" s="417"/>
      <c r="P31" s="418"/>
      <c r="Q31" s="418"/>
      <c r="R31" s="419" t="s">
        <v>834</v>
      </c>
    </row>
    <row r="32" spans="1:18" ht="39.5" thickBot="1" x14ac:dyDescent="0.4">
      <c r="A32" s="314">
        <f>A31+1</f>
        <v>24</v>
      </c>
      <c r="B32" s="315">
        <f t="shared" si="2"/>
        <v>43192</v>
      </c>
      <c r="C32" s="316">
        <f t="shared" si="3"/>
        <v>43198</v>
      </c>
      <c r="D32" s="420" t="str">
        <f t="shared" si="1"/>
        <v>02/04/18
au
08/04/18</v>
      </c>
      <c r="E32" s="710"/>
      <c r="F32" s="713"/>
      <c r="G32" s="710"/>
      <c r="H32" s="716"/>
      <c r="I32" s="716"/>
      <c r="J32" s="421"/>
      <c r="K32" s="421"/>
      <c r="L32" s="487" t="s">
        <v>909</v>
      </c>
      <c r="M32" s="421"/>
      <c r="N32" s="421"/>
      <c r="O32" s="421"/>
      <c r="P32" s="422"/>
      <c r="Q32" s="422"/>
      <c r="R32" s="423" t="s">
        <v>614</v>
      </c>
    </row>
    <row r="33" spans="1:18" ht="21" x14ac:dyDescent="0.35">
      <c r="A33" s="424"/>
      <c r="B33" s="425">
        <f t="shared" si="2"/>
        <v>43199</v>
      </c>
      <c r="C33" s="425">
        <f t="shared" si="3"/>
        <v>43205</v>
      </c>
      <c r="D33" s="343" t="str">
        <f>CONCATENATE(TEXT(B33,"JJ/MM/AA")," au ",TEXT(C33,"JJ/MM/AA"))</f>
        <v>09/04/18 au 15/04/18</v>
      </c>
      <c r="E33" s="723" t="s">
        <v>613</v>
      </c>
      <c r="F33" s="723"/>
      <c r="G33" s="723"/>
      <c r="H33" s="723"/>
      <c r="I33" s="723"/>
      <c r="J33" s="723"/>
      <c r="K33" s="723"/>
      <c r="L33" s="723"/>
      <c r="M33" s="723"/>
      <c r="N33" s="723"/>
      <c r="O33" s="723"/>
      <c r="P33" s="724"/>
      <c r="Q33" s="724"/>
      <c r="R33" s="725"/>
    </row>
    <row r="34" spans="1:18" ht="21" x14ac:dyDescent="0.35">
      <c r="A34" s="424"/>
      <c r="B34" s="425">
        <f t="shared" si="2"/>
        <v>43206</v>
      </c>
      <c r="C34" s="425">
        <f t="shared" si="3"/>
        <v>43212</v>
      </c>
      <c r="D34" s="426" t="str">
        <f>CONCATENATE(TEXT(B34,"JJ/MM/AA")," au ",TEXT(C34,"JJ/MM/AA"))</f>
        <v>16/04/18 au 22/04/18</v>
      </c>
      <c r="E34" s="726"/>
      <c r="F34" s="726"/>
      <c r="G34" s="726"/>
      <c r="H34" s="726"/>
      <c r="I34" s="726"/>
      <c r="J34" s="726"/>
      <c r="K34" s="726"/>
      <c r="L34" s="726"/>
      <c r="M34" s="726"/>
      <c r="N34" s="726"/>
      <c r="O34" s="726"/>
      <c r="P34" s="727"/>
      <c r="Q34" s="727"/>
      <c r="R34" s="728"/>
    </row>
    <row r="35" spans="1:18" ht="39" x14ac:dyDescent="0.35">
      <c r="A35" s="314"/>
      <c r="B35" s="315">
        <f t="shared" si="2"/>
        <v>43213</v>
      </c>
      <c r="C35" s="315">
        <f t="shared" si="3"/>
        <v>43219</v>
      </c>
      <c r="D35" s="427" t="str">
        <f t="shared" si="1"/>
        <v>23/04/18
au
29/04/18</v>
      </c>
      <c r="E35" s="427"/>
      <c r="F35" s="427"/>
      <c r="G35" s="427"/>
      <c r="H35" s="428"/>
      <c r="I35" s="428"/>
      <c r="J35" s="427"/>
      <c r="K35" s="427"/>
      <c r="L35" s="427"/>
      <c r="M35" s="427"/>
      <c r="N35" s="427"/>
      <c r="O35" s="427"/>
      <c r="P35" s="429"/>
      <c r="Q35" s="429"/>
      <c r="R35" s="430"/>
    </row>
    <row r="36" spans="1:18" ht="39" x14ac:dyDescent="0.35">
      <c r="A36" s="314"/>
      <c r="B36" s="315">
        <f t="shared" si="2"/>
        <v>43220</v>
      </c>
      <c r="C36" s="315">
        <f t="shared" si="3"/>
        <v>43226</v>
      </c>
      <c r="D36" s="427" t="str">
        <f t="shared" si="1"/>
        <v>30/04/18
au
06/05/18</v>
      </c>
      <c r="E36" s="427"/>
      <c r="F36" s="427"/>
      <c r="G36" s="427"/>
      <c r="H36" s="428"/>
      <c r="I36" s="428"/>
      <c r="J36" s="427"/>
      <c r="K36" s="427"/>
      <c r="L36" s="427"/>
      <c r="M36" s="427"/>
      <c r="N36" s="427"/>
      <c r="O36" s="427"/>
      <c r="P36" s="429"/>
      <c r="Q36" s="429"/>
      <c r="R36" s="430" t="s">
        <v>615</v>
      </c>
    </row>
    <row r="37" spans="1:18" ht="39" x14ac:dyDescent="0.35">
      <c r="A37" s="314"/>
      <c r="B37" s="315">
        <f t="shared" si="2"/>
        <v>43227</v>
      </c>
      <c r="C37" s="315">
        <f t="shared" si="3"/>
        <v>43233</v>
      </c>
      <c r="D37" s="427" t="str">
        <f t="shared" si="1"/>
        <v>07/05/18
au
13/05/18</v>
      </c>
      <c r="E37" s="427"/>
      <c r="F37" s="427"/>
      <c r="G37" s="427"/>
      <c r="H37" s="428"/>
      <c r="I37" s="428"/>
      <c r="J37" s="427"/>
      <c r="K37" s="427"/>
      <c r="L37" s="427"/>
      <c r="M37" s="427"/>
      <c r="N37" s="427"/>
      <c r="O37" s="427"/>
      <c r="P37" s="429"/>
      <c r="Q37" s="429"/>
      <c r="R37" s="430" t="s">
        <v>616</v>
      </c>
    </row>
    <row r="38" spans="1:18" ht="39" x14ac:dyDescent="0.35">
      <c r="A38" s="314"/>
      <c r="B38" s="315">
        <f t="shared" si="2"/>
        <v>43234</v>
      </c>
      <c r="C38" s="315">
        <f t="shared" si="3"/>
        <v>43240</v>
      </c>
      <c r="D38" s="427" t="str">
        <f t="shared" si="1"/>
        <v>14/05/18
au
20/05/18</v>
      </c>
      <c r="E38" s="427"/>
      <c r="F38" s="427"/>
      <c r="G38" s="427"/>
      <c r="H38" s="428"/>
      <c r="I38" s="428"/>
      <c r="J38" s="427"/>
      <c r="K38" s="427"/>
      <c r="L38" s="427"/>
      <c r="M38" s="427"/>
      <c r="N38" s="427"/>
      <c r="O38" s="427"/>
      <c r="P38" s="429"/>
      <c r="Q38" s="429"/>
      <c r="R38" s="430"/>
    </row>
    <row r="39" spans="1:18" ht="39" x14ac:dyDescent="0.35">
      <c r="A39" s="314"/>
      <c r="B39" s="315">
        <f t="shared" si="2"/>
        <v>43241</v>
      </c>
      <c r="C39" s="315">
        <f t="shared" si="3"/>
        <v>43247</v>
      </c>
      <c r="D39" s="427" t="str">
        <f t="shared" si="1"/>
        <v>21/05/18
au
27/05/18</v>
      </c>
      <c r="E39" s="427"/>
      <c r="F39" s="427"/>
      <c r="G39" s="427"/>
      <c r="H39" s="428"/>
      <c r="I39" s="428"/>
      <c r="J39" s="427"/>
      <c r="K39" s="427"/>
      <c r="L39" s="427"/>
      <c r="M39" s="427"/>
      <c r="N39" s="427"/>
      <c r="O39" s="427"/>
      <c r="P39" s="429"/>
      <c r="Q39" s="429"/>
      <c r="R39" s="430" t="s">
        <v>617</v>
      </c>
    </row>
    <row r="40" spans="1:18" ht="39" x14ac:dyDescent="0.35">
      <c r="A40" s="314"/>
      <c r="B40" s="315">
        <f t="shared" si="2"/>
        <v>43248</v>
      </c>
      <c r="C40" s="315">
        <f t="shared" si="3"/>
        <v>43254</v>
      </c>
      <c r="D40" s="427" t="str">
        <f t="shared" si="1"/>
        <v>28/05/18
au
03/06/18</v>
      </c>
      <c r="E40" s="427"/>
      <c r="F40" s="427"/>
      <c r="G40" s="427"/>
      <c r="H40" s="428"/>
      <c r="I40" s="428"/>
      <c r="J40" s="427"/>
      <c r="K40" s="427"/>
      <c r="L40" s="427"/>
      <c r="M40" s="427"/>
      <c r="N40" s="427"/>
      <c r="O40" s="427"/>
      <c r="P40" s="429"/>
      <c r="Q40" s="429"/>
      <c r="R40" s="430"/>
    </row>
    <row r="41" spans="1:18" ht="39" x14ac:dyDescent="0.35">
      <c r="A41" s="314"/>
      <c r="B41" s="315">
        <f t="shared" si="2"/>
        <v>43255</v>
      </c>
      <c r="C41" s="315">
        <f t="shared" si="3"/>
        <v>43261</v>
      </c>
      <c r="D41" s="427" t="str">
        <f t="shared" si="1"/>
        <v>04/06/18
au
10/06/18</v>
      </c>
      <c r="E41" s="427"/>
      <c r="F41" s="427"/>
      <c r="G41" s="427"/>
      <c r="H41" s="428"/>
      <c r="I41" s="428"/>
      <c r="J41" s="427"/>
      <c r="K41" s="427"/>
      <c r="L41" s="427"/>
      <c r="M41" s="427"/>
      <c r="N41" s="427"/>
      <c r="O41" s="427"/>
      <c r="P41" s="429"/>
      <c r="Q41" s="429"/>
      <c r="R41" s="430"/>
    </row>
    <row r="42" spans="1:18" ht="39" x14ac:dyDescent="0.35">
      <c r="A42" s="314"/>
      <c r="B42" s="315">
        <f t="shared" si="2"/>
        <v>43262</v>
      </c>
      <c r="C42" s="315">
        <f t="shared" si="3"/>
        <v>43268</v>
      </c>
      <c r="D42" s="427" t="str">
        <f t="shared" si="1"/>
        <v>11/06/18
au
17/06/18</v>
      </c>
      <c r="E42" s="427"/>
      <c r="F42" s="427"/>
      <c r="G42" s="427"/>
      <c r="H42" s="428"/>
      <c r="I42" s="428"/>
      <c r="J42" s="427"/>
      <c r="K42" s="427"/>
      <c r="L42" s="427"/>
      <c r="M42" s="427"/>
      <c r="N42" s="427"/>
      <c r="O42" s="427"/>
      <c r="P42" s="429"/>
      <c r="Q42" s="429"/>
      <c r="R42" s="430"/>
    </row>
    <row r="43" spans="1:18" ht="39" x14ac:dyDescent="0.35">
      <c r="A43" s="314"/>
      <c r="B43" s="315">
        <f t="shared" si="2"/>
        <v>43269</v>
      </c>
      <c r="C43" s="315">
        <f t="shared" si="3"/>
        <v>43275</v>
      </c>
      <c r="D43" s="427" t="str">
        <f t="shared" si="1"/>
        <v>18/06/18
au
24/06/18</v>
      </c>
      <c r="E43" s="427"/>
      <c r="F43" s="427"/>
      <c r="G43" s="427"/>
      <c r="H43" s="428"/>
      <c r="I43" s="428"/>
      <c r="J43" s="427"/>
      <c r="K43" s="427"/>
      <c r="L43" s="427"/>
      <c r="M43" s="427"/>
      <c r="N43" s="427"/>
      <c r="O43" s="427"/>
      <c r="P43" s="429"/>
      <c r="Q43" s="429"/>
      <c r="R43" s="430"/>
    </row>
    <row r="44" spans="1:18" ht="39" x14ac:dyDescent="0.35">
      <c r="A44" s="314"/>
      <c r="B44" s="315">
        <f t="shared" si="2"/>
        <v>43276</v>
      </c>
      <c r="C44" s="315">
        <f t="shared" si="3"/>
        <v>43282</v>
      </c>
      <c r="D44" s="427" t="str">
        <f t="shared" si="1"/>
        <v>25/06/18
au
01/07/18</v>
      </c>
      <c r="E44" s="427"/>
      <c r="F44" s="427"/>
      <c r="G44" s="427"/>
      <c r="H44" s="428"/>
      <c r="I44" s="428"/>
      <c r="J44" s="427"/>
      <c r="K44" s="427"/>
      <c r="L44" s="427"/>
      <c r="M44" s="427"/>
      <c r="N44" s="427"/>
      <c r="O44" s="427"/>
      <c r="P44" s="429"/>
      <c r="Q44" s="429"/>
      <c r="R44" s="430"/>
    </row>
    <row r="45" spans="1:18" ht="39.5" thickBot="1" x14ac:dyDescent="0.4">
      <c r="A45" s="431"/>
      <c r="B45" s="432">
        <f t="shared" si="2"/>
        <v>43283</v>
      </c>
      <c r="C45" s="432">
        <f t="shared" si="3"/>
        <v>43289</v>
      </c>
      <c r="D45" s="433" t="str">
        <f t="shared" si="1"/>
        <v>02/07/18
au
08/07/18</v>
      </c>
      <c r="E45" s="433"/>
      <c r="F45" s="433"/>
      <c r="G45" s="433"/>
      <c r="H45" s="434"/>
      <c r="I45" s="434"/>
      <c r="J45" s="433"/>
      <c r="K45" s="433"/>
      <c r="L45" s="433"/>
      <c r="M45" s="433"/>
      <c r="N45" s="433"/>
      <c r="O45" s="433"/>
      <c r="P45" s="435"/>
      <c r="Q45" s="435"/>
      <c r="R45" s="436"/>
    </row>
    <row r="46" spans="1:18" x14ac:dyDescent="0.35">
      <c r="B46" s="437"/>
    </row>
    <row r="47" spans="1:18" x14ac:dyDescent="0.35">
      <c r="B47" s="437"/>
    </row>
    <row r="48" spans="1:18"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activeCell="A5" sqref="A5:D9"/>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780" t="s">
        <v>681</v>
      </c>
      <c r="B1" s="781"/>
      <c r="C1" s="781"/>
      <c r="D1" s="781"/>
      <c r="E1" s="781"/>
      <c r="F1" s="780" t="s">
        <v>682</v>
      </c>
      <c r="G1" s="781"/>
      <c r="H1" s="781"/>
      <c r="I1" s="781"/>
      <c r="J1" s="781"/>
    </row>
    <row r="2" spans="1:10" s="117" customFormat="1" ht="13.5" customHeight="1" thickBot="1" x14ac:dyDescent="0.4">
      <c r="A2" s="798" t="str">
        <f>'2017-2018'!E2:E4</f>
        <v>Cycle 1 : Modéliser le comportement linéaire et non linéaire des systèmes.</v>
      </c>
      <c r="B2" s="799"/>
      <c r="C2" s="799"/>
      <c r="D2" s="799"/>
      <c r="E2" s="799"/>
      <c r="F2" s="800" t="str">
        <f>'2017-2018'!F2:F4</f>
        <v>Comment améliorer la fiabilité d'un modèle dans le but de minimiser les écarts modèle-réel ?</v>
      </c>
      <c r="G2" s="801"/>
      <c r="H2" s="801"/>
      <c r="I2" s="801"/>
      <c r="J2" s="802"/>
    </row>
    <row r="3" spans="1:10" ht="15.75" customHeight="1" thickBot="1" x14ac:dyDescent="0.4">
      <c r="F3" s="116"/>
      <c r="G3" s="116"/>
      <c r="H3" s="116"/>
      <c r="I3" s="116"/>
      <c r="J3" s="116"/>
    </row>
    <row r="4" spans="1:10" ht="15" customHeight="1" x14ac:dyDescent="0.3">
      <c r="A4" s="780" t="s">
        <v>689</v>
      </c>
      <c r="B4" s="781"/>
      <c r="C4" s="781"/>
      <c r="D4" s="782"/>
      <c r="E4" s="780" t="s">
        <v>627</v>
      </c>
      <c r="F4" s="781"/>
      <c r="G4" s="782"/>
      <c r="H4" s="780" t="s">
        <v>2</v>
      </c>
      <c r="I4" s="781"/>
      <c r="J4" s="782"/>
    </row>
    <row r="5" spans="1:10" x14ac:dyDescent="0.3">
      <c r="A5" s="803" t="s">
        <v>643</v>
      </c>
      <c r="B5" s="804"/>
      <c r="C5" s="804"/>
      <c r="D5" s="805"/>
      <c r="E5" s="119" t="s">
        <v>271</v>
      </c>
      <c r="F5" s="776" t="s">
        <v>90</v>
      </c>
      <c r="G5" s="777"/>
      <c r="H5" s="120" t="s">
        <v>274</v>
      </c>
      <c r="I5" s="776" t="s">
        <v>249</v>
      </c>
      <c r="J5" s="777"/>
    </row>
    <row r="6" spans="1:10" ht="25.5" customHeight="1" x14ac:dyDescent="0.3">
      <c r="A6" s="803"/>
      <c r="B6" s="804"/>
      <c r="C6" s="804"/>
      <c r="D6" s="805"/>
      <c r="E6" s="119"/>
      <c r="F6" s="776"/>
      <c r="G6" s="777"/>
      <c r="H6" s="120" t="s">
        <v>275</v>
      </c>
      <c r="I6" s="776" t="s">
        <v>250</v>
      </c>
      <c r="J6" s="777"/>
    </row>
    <row r="7" spans="1:10" ht="25.5" customHeight="1" x14ac:dyDescent="0.3">
      <c r="A7" s="803"/>
      <c r="B7" s="804"/>
      <c r="C7" s="804"/>
      <c r="D7" s="805"/>
      <c r="E7" s="119"/>
      <c r="F7" s="776"/>
      <c r="G7" s="777"/>
      <c r="H7" s="120" t="s">
        <v>276</v>
      </c>
      <c r="I7" s="776" t="s">
        <v>251</v>
      </c>
      <c r="J7" s="777"/>
    </row>
    <row r="8" spans="1:10" ht="25.5" customHeight="1" x14ac:dyDescent="0.3">
      <c r="A8" s="803"/>
      <c r="B8" s="804"/>
      <c r="C8" s="804"/>
      <c r="D8" s="805"/>
      <c r="E8" s="119" t="s">
        <v>293</v>
      </c>
      <c r="F8" s="776" t="s">
        <v>94</v>
      </c>
      <c r="G8" s="777"/>
      <c r="H8" s="120" t="s">
        <v>295</v>
      </c>
      <c r="I8" s="776" t="s">
        <v>95</v>
      </c>
      <c r="J8" s="777"/>
    </row>
    <row r="9" spans="1:10" ht="25.5" customHeight="1" thickBot="1" x14ac:dyDescent="0.35">
      <c r="A9" s="806"/>
      <c r="B9" s="807"/>
      <c r="C9" s="807"/>
      <c r="D9" s="808"/>
      <c r="E9" s="121" t="s">
        <v>391</v>
      </c>
      <c r="F9" s="778" t="s">
        <v>595</v>
      </c>
      <c r="G9" s="779"/>
      <c r="H9" s="121" t="s">
        <v>688</v>
      </c>
      <c r="I9" s="778" t="s">
        <v>105</v>
      </c>
      <c r="J9" s="779"/>
    </row>
    <row r="10" spans="1:10" ht="13.5" thickBot="1" x14ac:dyDescent="0.35"/>
    <row r="11" spans="1:10" ht="15.75" customHeight="1" x14ac:dyDescent="0.3">
      <c r="A11" s="780" t="s">
        <v>676</v>
      </c>
      <c r="B11" s="781"/>
      <c r="C11" s="781"/>
      <c r="D11" s="781"/>
      <c r="E11" s="781"/>
      <c r="F11" s="780" t="s">
        <v>687</v>
      </c>
      <c r="G11" s="781"/>
      <c r="H11" s="781"/>
      <c r="I11" s="781"/>
      <c r="J11" s="782"/>
    </row>
    <row r="12" spans="1:10" ht="40.5" customHeight="1" thickBot="1" x14ac:dyDescent="0.35">
      <c r="A12" s="788" t="s">
        <v>690</v>
      </c>
      <c r="B12" s="789"/>
      <c r="C12" s="789"/>
      <c r="D12" s="789"/>
      <c r="E12" s="789"/>
      <c r="F12" s="788" t="s">
        <v>691</v>
      </c>
      <c r="G12" s="789"/>
      <c r="H12" s="789"/>
      <c r="I12" s="789"/>
      <c r="J12" s="790"/>
    </row>
    <row r="13" spans="1:10" ht="15.75" customHeight="1" thickBot="1" x14ac:dyDescent="0.35">
      <c r="J13" s="118"/>
    </row>
    <row r="14" spans="1:10" ht="15.75" customHeight="1" x14ac:dyDescent="0.3">
      <c r="A14" s="780" t="s">
        <v>692</v>
      </c>
      <c r="B14" s="781"/>
      <c r="C14" s="781"/>
      <c r="D14" s="781"/>
      <c r="E14" s="781"/>
      <c r="F14" s="780" t="s">
        <v>606</v>
      </c>
      <c r="G14" s="781"/>
      <c r="H14" s="781"/>
      <c r="I14" s="781"/>
      <c r="J14" s="782"/>
    </row>
    <row r="15" spans="1:10" ht="67.5" customHeight="1" thickBot="1" x14ac:dyDescent="0.35">
      <c r="A15" s="783" t="s">
        <v>693</v>
      </c>
      <c r="B15" s="784"/>
      <c r="C15" s="784"/>
      <c r="D15" s="784"/>
      <c r="E15" s="784"/>
      <c r="F15" s="785" t="s">
        <v>694</v>
      </c>
      <c r="G15" s="786"/>
      <c r="H15" s="786"/>
      <c r="I15" s="786"/>
      <c r="J15" s="787"/>
    </row>
    <row r="16" spans="1:10" ht="15" customHeight="1" thickBot="1" x14ac:dyDescent="0.35"/>
    <row r="17" spans="1:10" ht="15" customHeight="1" thickBot="1" x14ac:dyDescent="0.35">
      <c r="A17" s="809" t="s">
        <v>677</v>
      </c>
      <c r="B17" s="810"/>
      <c r="C17" s="810"/>
      <c r="D17" s="810"/>
      <c r="E17" s="810"/>
      <c r="F17" s="810"/>
      <c r="G17" s="810"/>
      <c r="H17" s="810"/>
      <c r="I17" s="810"/>
      <c r="J17" s="811"/>
    </row>
    <row r="18" spans="1:10" ht="15" customHeight="1" thickBot="1" x14ac:dyDescent="0.35">
      <c r="A18" s="812" t="s">
        <v>695</v>
      </c>
      <c r="B18" s="813"/>
      <c r="C18" s="813"/>
      <c r="D18" s="813"/>
      <c r="E18" s="813"/>
      <c r="F18" s="814" t="s">
        <v>696</v>
      </c>
      <c r="G18" s="814"/>
      <c r="H18" s="814"/>
      <c r="I18" s="814"/>
      <c r="J18" s="815"/>
    </row>
    <row r="19" spans="1:10" ht="15" customHeight="1" thickBot="1" x14ac:dyDescent="0.35">
      <c r="F19" s="118"/>
      <c r="G19" s="118"/>
      <c r="H19" s="118"/>
      <c r="I19" s="118"/>
    </row>
    <row r="20" spans="1:10" s="117" customFormat="1" ht="27" customHeight="1" x14ac:dyDescent="0.35">
      <c r="A20" s="124" t="s">
        <v>686</v>
      </c>
      <c r="B20" s="791" t="s">
        <v>683</v>
      </c>
      <c r="C20" s="792"/>
      <c r="D20" s="793"/>
      <c r="E20" s="791" t="s">
        <v>684</v>
      </c>
      <c r="F20" s="792"/>
      <c r="G20" s="793"/>
      <c r="H20" s="791" t="s">
        <v>685</v>
      </c>
      <c r="I20" s="792"/>
      <c r="J20" s="793"/>
    </row>
    <row r="21" spans="1:10" ht="15" customHeight="1" x14ac:dyDescent="0.3">
      <c r="A21" s="122" t="s">
        <v>678</v>
      </c>
      <c r="B21" s="797" t="s">
        <v>697</v>
      </c>
      <c r="C21" s="795"/>
      <c r="D21" s="796"/>
      <c r="E21" s="794" t="s">
        <v>820</v>
      </c>
      <c r="F21" s="795"/>
      <c r="G21" s="796"/>
      <c r="H21" s="797" t="s">
        <v>698</v>
      </c>
      <c r="I21" s="795"/>
      <c r="J21" s="796"/>
    </row>
    <row r="22" spans="1:10" ht="52" x14ac:dyDescent="0.3">
      <c r="A22" s="122" t="s">
        <v>679</v>
      </c>
      <c r="B22" s="125" t="s">
        <v>699</v>
      </c>
      <c r="C22" s="126" t="s">
        <v>819</v>
      </c>
      <c r="D22" s="127"/>
      <c r="E22" s="128" t="s">
        <v>699</v>
      </c>
      <c r="F22" s="126" t="s">
        <v>818</v>
      </c>
      <c r="G22" s="129"/>
      <c r="H22" s="130" t="s">
        <v>699</v>
      </c>
      <c r="I22" s="131" t="s">
        <v>712</v>
      </c>
      <c r="J22" s="129"/>
    </row>
    <row r="23" spans="1:10" ht="52" x14ac:dyDescent="0.3">
      <c r="A23" s="122"/>
      <c r="B23" s="125" t="s">
        <v>701</v>
      </c>
      <c r="C23" s="126" t="s">
        <v>700</v>
      </c>
      <c r="D23" s="127"/>
      <c r="E23" s="128" t="s">
        <v>699</v>
      </c>
      <c r="F23" s="126" t="s">
        <v>724</v>
      </c>
      <c r="G23" s="127"/>
      <c r="H23" s="128" t="s">
        <v>699</v>
      </c>
      <c r="I23" s="126" t="s">
        <v>713</v>
      </c>
      <c r="J23" s="129"/>
    </row>
    <row r="24" spans="1:10" ht="26" x14ac:dyDescent="0.3">
      <c r="A24" s="122"/>
      <c r="B24" s="125"/>
      <c r="C24" s="126"/>
      <c r="D24" s="127"/>
      <c r="E24" s="128" t="s">
        <v>699</v>
      </c>
      <c r="F24" s="126" t="s">
        <v>707</v>
      </c>
      <c r="G24" s="127"/>
      <c r="H24" s="128" t="s">
        <v>699</v>
      </c>
      <c r="I24" s="126" t="s">
        <v>707</v>
      </c>
      <c r="J24" s="129"/>
    </row>
    <row r="25" spans="1:10" ht="55.5" customHeight="1" thickBot="1" x14ac:dyDescent="0.35">
      <c r="A25" s="122"/>
      <c r="B25" s="125" t="s">
        <v>702</v>
      </c>
      <c r="C25" s="126" t="s">
        <v>821</v>
      </c>
      <c r="D25" s="127"/>
      <c r="E25" s="128" t="s">
        <v>702</v>
      </c>
      <c r="F25" s="126" t="s">
        <v>715</v>
      </c>
      <c r="G25" s="127"/>
      <c r="H25" s="128" t="s">
        <v>702</v>
      </c>
      <c r="I25" s="126" t="s">
        <v>708</v>
      </c>
      <c r="J25" s="127"/>
    </row>
    <row r="26" spans="1:10" ht="91.5" thickBot="1" x14ac:dyDescent="0.35">
      <c r="A26" s="132"/>
      <c r="B26" s="770" t="s">
        <v>920</v>
      </c>
      <c r="C26" s="771"/>
      <c r="D26" s="772"/>
      <c r="E26" s="133" t="s">
        <v>703</v>
      </c>
      <c r="F26" s="134" t="s">
        <v>705</v>
      </c>
      <c r="G26" s="135"/>
      <c r="H26" s="136" t="s">
        <v>704</v>
      </c>
      <c r="I26" s="134" t="s">
        <v>706</v>
      </c>
      <c r="J26" s="135"/>
    </row>
    <row r="27" spans="1:10" ht="88.5" customHeight="1" x14ac:dyDescent="0.3">
      <c r="A27" s="122"/>
      <c r="B27" s="773" t="s">
        <v>919</v>
      </c>
      <c r="C27" s="774"/>
      <c r="D27" s="775"/>
      <c r="E27" s="125"/>
      <c r="F27" s="126"/>
      <c r="G27" s="127"/>
      <c r="H27" s="128"/>
      <c r="I27" s="126"/>
      <c r="J27" s="127"/>
    </row>
    <row r="28" spans="1:10" ht="13.5" thickBot="1" x14ac:dyDescent="0.35">
      <c r="A28" s="123"/>
      <c r="B28" s="822"/>
      <c r="C28" s="823"/>
      <c r="D28" s="824"/>
      <c r="E28" s="822"/>
      <c r="F28" s="823"/>
      <c r="G28" s="824"/>
      <c r="H28" s="137"/>
      <c r="I28" s="138"/>
      <c r="J28" s="139"/>
    </row>
    <row r="29" spans="1:10" ht="15" customHeight="1" x14ac:dyDescent="0.3">
      <c r="A29" s="122" t="s">
        <v>680</v>
      </c>
      <c r="B29" s="825"/>
      <c r="C29" s="826"/>
      <c r="D29" s="827"/>
      <c r="E29" s="825"/>
      <c r="F29" s="826"/>
      <c r="G29" s="827"/>
      <c r="H29" s="828"/>
      <c r="I29" s="829"/>
      <c r="J29" s="830"/>
    </row>
    <row r="30" spans="1:10" ht="13.5" thickBot="1" x14ac:dyDescent="0.35">
      <c r="A30" s="123" t="s">
        <v>709</v>
      </c>
      <c r="B30" s="816" t="s">
        <v>822</v>
      </c>
      <c r="C30" s="817"/>
      <c r="D30" s="818"/>
      <c r="E30" s="816" t="s">
        <v>823</v>
      </c>
      <c r="F30" s="817"/>
      <c r="G30" s="818"/>
      <c r="H30" s="819"/>
      <c r="I30" s="820"/>
      <c r="J30" s="821"/>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872" t="s">
        <v>681</v>
      </c>
      <c r="B1" s="873"/>
      <c r="C1" s="873"/>
      <c r="D1" s="873"/>
      <c r="E1" s="873"/>
      <c r="F1" s="872" t="s">
        <v>682</v>
      </c>
      <c r="G1" s="873"/>
      <c r="H1" s="873"/>
      <c r="I1" s="873"/>
      <c r="J1" s="873"/>
    </row>
    <row r="2" spans="1:20" s="117" customFormat="1" ht="13.5" customHeight="1" thickBot="1" x14ac:dyDescent="0.4">
      <c r="A2" s="881" t="str">
        <f>Cycles!A2</f>
        <v xml:space="preserve">Cycle 2 : Prévoir les performances des systèmes asservis. </v>
      </c>
      <c r="B2" s="882"/>
      <c r="C2" s="882"/>
      <c r="D2" s="882"/>
      <c r="E2" s="882"/>
      <c r="F2" s="883" t="s">
        <v>663</v>
      </c>
      <c r="G2" s="884"/>
      <c r="H2" s="884"/>
      <c r="I2" s="884"/>
      <c r="J2" s="885"/>
    </row>
    <row r="3" spans="1:20" ht="15.75" customHeight="1" thickBot="1" x14ac:dyDescent="0.4">
      <c r="F3" s="116"/>
      <c r="G3" s="116"/>
      <c r="H3" s="116"/>
      <c r="I3" s="116"/>
      <c r="J3" s="116"/>
    </row>
    <row r="4" spans="1:20" ht="15" customHeight="1" x14ac:dyDescent="0.3">
      <c r="A4" s="872" t="s">
        <v>689</v>
      </c>
      <c r="B4" s="873"/>
      <c r="C4" s="873"/>
      <c r="D4" s="874"/>
      <c r="E4" s="872" t="s">
        <v>627</v>
      </c>
      <c r="F4" s="873"/>
      <c r="G4" s="874"/>
      <c r="H4" s="872" t="s">
        <v>2</v>
      </c>
      <c r="I4" s="873"/>
      <c r="J4" s="874"/>
    </row>
    <row r="5" spans="1:20" ht="29.25" customHeight="1" x14ac:dyDescent="0.3">
      <c r="A5" s="840" t="s">
        <v>716</v>
      </c>
      <c r="B5" s="841"/>
      <c r="C5" s="841"/>
      <c r="D5" s="842"/>
      <c r="E5" s="161" t="s">
        <v>392</v>
      </c>
      <c r="F5" s="832" t="s">
        <v>390</v>
      </c>
      <c r="G5" s="833"/>
      <c r="H5" s="162" t="s">
        <v>717</v>
      </c>
      <c r="I5" s="832" t="s">
        <v>106</v>
      </c>
      <c r="J5" s="833"/>
      <c r="Q5" s="831"/>
      <c r="R5" s="831"/>
      <c r="S5" s="11" t="s">
        <v>16</v>
      </c>
    </row>
    <row r="6" spans="1:20" ht="29.25" customHeight="1" x14ac:dyDescent="0.3">
      <c r="A6" s="840"/>
      <c r="B6" s="841"/>
      <c r="C6" s="841"/>
      <c r="D6" s="842"/>
      <c r="E6" s="161" t="s">
        <v>422</v>
      </c>
      <c r="F6" s="832" t="s">
        <v>437</v>
      </c>
      <c r="G6" s="833"/>
      <c r="H6" s="162"/>
      <c r="I6" s="832"/>
      <c r="J6" s="833"/>
      <c r="Q6" s="831"/>
      <c r="R6" s="831"/>
      <c r="S6" s="11" t="s">
        <v>16</v>
      </c>
      <c r="T6" s="11" t="s">
        <v>430</v>
      </c>
    </row>
    <row r="7" spans="1:20" ht="29.25" customHeight="1" x14ac:dyDescent="0.3">
      <c r="A7" s="840"/>
      <c r="B7" s="841"/>
      <c r="C7" s="841"/>
      <c r="D7" s="842"/>
      <c r="E7" s="161" t="s">
        <v>423</v>
      </c>
      <c r="F7" s="832" t="s">
        <v>597</v>
      </c>
      <c r="G7" s="833"/>
      <c r="H7" s="162" t="s">
        <v>718</v>
      </c>
      <c r="I7" s="832" t="s">
        <v>427</v>
      </c>
      <c r="J7" s="833"/>
      <c r="Q7" s="831"/>
      <c r="R7" s="831"/>
    </row>
    <row r="8" spans="1:20" ht="29.25" customHeight="1" x14ac:dyDescent="0.3">
      <c r="A8" s="840"/>
      <c r="B8" s="841"/>
      <c r="C8" s="841"/>
      <c r="D8" s="842"/>
      <c r="E8" s="161" t="s">
        <v>424</v>
      </c>
      <c r="F8" s="832" t="s">
        <v>438</v>
      </c>
      <c r="G8" s="833"/>
      <c r="H8" s="162" t="s">
        <v>719</v>
      </c>
      <c r="I8" s="832" t="s">
        <v>428</v>
      </c>
      <c r="J8" s="833"/>
      <c r="Q8" s="831"/>
      <c r="R8" s="831"/>
    </row>
    <row r="9" spans="1:20" ht="29.25" customHeight="1" x14ac:dyDescent="0.3">
      <c r="A9" s="840"/>
      <c r="B9" s="841"/>
      <c r="C9" s="841"/>
      <c r="D9" s="842"/>
      <c r="E9" s="161" t="s">
        <v>425</v>
      </c>
      <c r="F9" s="832" t="s">
        <v>439</v>
      </c>
      <c r="G9" s="833"/>
      <c r="H9" s="162" t="s">
        <v>720</v>
      </c>
      <c r="I9" s="832" t="s">
        <v>429</v>
      </c>
      <c r="J9" s="833"/>
    </row>
    <row r="10" spans="1:20" ht="29.25" customHeight="1" x14ac:dyDescent="0.3">
      <c r="A10" s="840"/>
      <c r="B10" s="841"/>
      <c r="C10" s="841"/>
      <c r="D10" s="842"/>
      <c r="E10" s="161" t="s">
        <v>434</v>
      </c>
      <c r="F10" s="832" t="s">
        <v>441</v>
      </c>
      <c r="G10" s="833"/>
      <c r="H10" s="162" t="s">
        <v>721</v>
      </c>
      <c r="I10" s="832" t="s">
        <v>444</v>
      </c>
      <c r="J10" s="833"/>
    </row>
    <row r="11" spans="1:20" ht="29.25" customHeight="1" thickBot="1" x14ac:dyDescent="0.35">
      <c r="A11" s="878"/>
      <c r="B11" s="879"/>
      <c r="C11" s="879"/>
      <c r="D11" s="880"/>
      <c r="E11" s="163" t="s">
        <v>443</v>
      </c>
      <c r="F11" s="870" t="s">
        <v>442</v>
      </c>
      <c r="G11" s="871"/>
      <c r="H11" s="163" t="s">
        <v>722</v>
      </c>
      <c r="I11" s="870" t="s">
        <v>445</v>
      </c>
      <c r="J11" s="871"/>
    </row>
    <row r="12" spans="1:20" ht="13.5" thickBot="1" x14ac:dyDescent="0.35">
      <c r="S12" s="11" t="s">
        <v>16</v>
      </c>
      <c r="T12" s="11" t="s">
        <v>446</v>
      </c>
    </row>
    <row r="13" spans="1:20" ht="15.75" customHeight="1" x14ac:dyDescent="0.3">
      <c r="A13" s="872" t="s">
        <v>676</v>
      </c>
      <c r="B13" s="873"/>
      <c r="C13" s="873"/>
      <c r="D13" s="873"/>
      <c r="E13" s="873"/>
      <c r="F13" s="872" t="s">
        <v>687</v>
      </c>
      <c r="G13" s="873"/>
      <c r="H13" s="873"/>
      <c r="I13" s="873"/>
      <c r="J13" s="874"/>
    </row>
    <row r="14" spans="1:20" ht="40.5" customHeight="1" thickBot="1" x14ac:dyDescent="0.35">
      <c r="A14" s="875" t="s">
        <v>723</v>
      </c>
      <c r="B14" s="876"/>
      <c r="C14" s="876"/>
      <c r="D14" s="876"/>
      <c r="E14" s="876"/>
      <c r="F14" s="875" t="s">
        <v>921</v>
      </c>
      <c r="G14" s="876"/>
      <c r="H14" s="876"/>
      <c r="I14" s="876"/>
      <c r="J14" s="877"/>
    </row>
    <row r="15" spans="1:20" ht="15.75" customHeight="1" thickBot="1" x14ac:dyDescent="0.35">
      <c r="J15" s="118"/>
    </row>
    <row r="16" spans="1:20" ht="15.75" customHeight="1" x14ac:dyDescent="0.3">
      <c r="A16" s="872" t="s">
        <v>692</v>
      </c>
      <c r="B16" s="873"/>
      <c r="C16" s="873"/>
      <c r="D16" s="873"/>
      <c r="E16" s="873"/>
      <c r="F16" s="872" t="s">
        <v>606</v>
      </c>
      <c r="G16" s="873"/>
      <c r="H16" s="873"/>
      <c r="I16" s="873"/>
      <c r="J16" s="874"/>
    </row>
    <row r="17" spans="1:10" ht="67.5" customHeight="1" thickBot="1" x14ac:dyDescent="0.35">
      <c r="A17" s="855"/>
      <c r="B17" s="856"/>
      <c r="C17" s="856"/>
      <c r="D17" s="856"/>
      <c r="E17" s="856"/>
      <c r="F17" s="857"/>
      <c r="G17" s="858"/>
      <c r="H17" s="858"/>
      <c r="I17" s="858"/>
      <c r="J17" s="859"/>
    </row>
    <row r="18" spans="1:10" ht="15" customHeight="1" thickBot="1" x14ac:dyDescent="0.35"/>
    <row r="19" spans="1:10" ht="15" customHeight="1" thickBot="1" x14ac:dyDescent="0.35">
      <c r="A19" s="860" t="s">
        <v>677</v>
      </c>
      <c r="B19" s="861"/>
      <c r="C19" s="861"/>
      <c r="D19" s="861"/>
      <c r="E19" s="861"/>
      <c r="F19" s="861"/>
      <c r="G19" s="861"/>
      <c r="H19" s="861"/>
      <c r="I19" s="861"/>
      <c r="J19" s="862"/>
    </row>
    <row r="20" spans="1:10" ht="15" customHeight="1" thickBot="1" x14ac:dyDescent="0.35">
      <c r="A20" s="863"/>
      <c r="B20" s="864"/>
      <c r="C20" s="864"/>
      <c r="D20" s="864"/>
      <c r="E20" s="864"/>
      <c r="F20" s="865"/>
      <c r="G20" s="865"/>
      <c r="H20" s="865"/>
      <c r="I20" s="865"/>
      <c r="J20" s="866"/>
    </row>
    <row r="21" spans="1:10" ht="15" customHeight="1" thickBot="1" x14ac:dyDescent="0.35">
      <c r="F21" s="118"/>
      <c r="G21" s="118"/>
      <c r="H21" s="118"/>
      <c r="I21" s="118"/>
    </row>
    <row r="22" spans="1:10" s="117" customFormat="1" ht="27" customHeight="1" x14ac:dyDescent="0.35">
      <c r="A22" s="140" t="s">
        <v>686</v>
      </c>
      <c r="B22" s="867" t="s">
        <v>683</v>
      </c>
      <c r="C22" s="868"/>
      <c r="D22" s="869"/>
      <c r="E22" s="867" t="s">
        <v>684</v>
      </c>
      <c r="F22" s="868"/>
      <c r="G22" s="869"/>
      <c r="H22" s="867" t="s">
        <v>685</v>
      </c>
      <c r="I22" s="868"/>
      <c r="J22" s="869"/>
    </row>
    <row r="23" spans="1:10" ht="30" customHeight="1" x14ac:dyDescent="0.3">
      <c r="A23" s="141" t="s">
        <v>678</v>
      </c>
      <c r="B23" s="840" t="s">
        <v>725</v>
      </c>
      <c r="C23" s="841"/>
      <c r="D23" s="842"/>
      <c r="E23" s="843" t="s">
        <v>726</v>
      </c>
      <c r="F23" s="844"/>
      <c r="G23" s="845"/>
      <c r="H23" s="843" t="s">
        <v>727</v>
      </c>
      <c r="I23" s="844"/>
      <c r="J23" s="845"/>
    </row>
    <row r="24" spans="1:10" x14ac:dyDescent="0.3">
      <c r="A24" s="141" t="s">
        <v>679</v>
      </c>
      <c r="B24" s="142"/>
      <c r="C24" s="143"/>
      <c r="D24" s="144"/>
      <c r="E24" s="145"/>
      <c r="F24" s="143"/>
      <c r="G24" s="146"/>
      <c r="H24" s="147"/>
      <c r="I24" s="148"/>
      <c r="J24" s="146"/>
    </row>
    <row r="25" spans="1:10" x14ac:dyDescent="0.3">
      <c r="A25" s="141"/>
      <c r="B25" s="142"/>
      <c r="C25" s="143"/>
      <c r="D25" s="144"/>
      <c r="E25" s="145"/>
      <c r="F25" s="143"/>
      <c r="G25" s="144"/>
      <c r="H25" s="145"/>
      <c r="I25" s="143"/>
      <c r="J25" s="146"/>
    </row>
    <row r="26" spans="1:10" x14ac:dyDescent="0.3">
      <c r="A26" s="141"/>
      <c r="B26" s="142"/>
      <c r="C26" s="143"/>
      <c r="D26" s="144"/>
      <c r="E26" s="145"/>
      <c r="F26" s="143"/>
      <c r="G26" s="144"/>
      <c r="H26" s="145"/>
      <c r="I26" s="143"/>
      <c r="J26" s="146"/>
    </row>
    <row r="27" spans="1:10" ht="13.5" thickBot="1" x14ac:dyDescent="0.35">
      <c r="A27" s="141"/>
      <c r="B27" s="142"/>
      <c r="C27" s="143"/>
      <c r="D27" s="144"/>
      <c r="E27" s="145"/>
      <c r="F27" s="143"/>
      <c r="G27" s="144"/>
      <c r="H27" s="145"/>
      <c r="I27" s="143"/>
      <c r="J27" s="144"/>
    </row>
    <row r="28" spans="1:10" x14ac:dyDescent="0.3">
      <c r="A28" s="149"/>
      <c r="B28" s="150"/>
      <c r="C28" s="151"/>
      <c r="D28" s="152"/>
      <c r="E28" s="153"/>
      <c r="F28" s="151"/>
      <c r="G28" s="152"/>
      <c r="H28" s="153"/>
      <c r="I28" s="151"/>
      <c r="J28" s="152"/>
    </row>
    <row r="29" spans="1:10" ht="37.5" customHeight="1" x14ac:dyDescent="0.3">
      <c r="A29" s="141"/>
      <c r="B29" s="142"/>
      <c r="C29" s="143"/>
      <c r="D29" s="144"/>
      <c r="E29" s="145"/>
      <c r="F29" s="143"/>
      <c r="G29" s="144"/>
      <c r="H29" s="145"/>
      <c r="I29" s="143"/>
      <c r="J29" s="144"/>
    </row>
    <row r="30" spans="1:10" ht="13.5" thickBot="1" x14ac:dyDescent="0.35">
      <c r="A30" s="154"/>
      <c r="B30" s="846"/>
      <c r="C30" s="847"/>
      <c r="D30" s="848"/>
      <c r="E30" s="155"/>
      <c r="F30" s="156"/>
      <c r="G30" s="157"/>
      <c r="H30" s="158"/>
      <c r="I30" s="159"/>
      <c r="J30" s="160"/>
    </row>
    <row r="31" spans="1:10" ht="15" customHeight="1" x14ac:dyDescent="0.3">
      <c r="A31" s="141" t="s">
        <v>680</v>
      </c>
      <c r="B31" s="849"/>
      <c r="C31" s="850"/>
      <c r="D31" s="851"/>
      <c r="E31" s="849"/>
      <c r="F31" s="850"/>
      <c r="G31" s="851"/>
      <c r="H31" s="852"/>
      <c r="I31" s="853"/>
      <c r="J31" s="854"/>
    </row>
    <row r="32" spans="1:10" ht="13.5" thickBot="1" x14ac:dyDescent="0.35">
      <c r="A32" s="154" t="s">
        <v>709</v>
      </c>
      <c r="B32" s="834" t="s">
        <v>710</v>
      </c>
      <c r="C32" s="835"/>
      <c r="D32" s="836"/>
      <c r="E32" s="834" t="s">
        <v>711</v>
      </c>
      <c r="F32" s="835"/>
      <c r="G32" s="836"/>
      <c r="H32" s="837"/>
      <c r="I32" s="838"/>
      <c r="J32" s="839"/>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886" t="s">
        <v>681</v>
      </c>
      <c r="B1" s="887"/>
      <c r="C1" s="887"/>
      <c r="D1" s="887"/>
      <c r="E1" s="887"/>
      <c r="F1" s="886" t="s">
        <v>682</v>
      </c>
      <c r="G1" s="887"/>
      <c r="H1" s="887"/>
      <c r="I1" s="887"/>
      <c r="J1" s="887"/>
    </row>
    <row r="2" spans="1:22" s="117" customFormat="1" ht="13.5" customHeight="1" thickBot="1" x14ac:dyDescent="0.4">
      <c r="A2" s="888" t="str">
        <f>Tri_Semestre!A17</f>
        <v xml:space="preserve">Cycle 3 : Concevoir la partie commande des systèmes asservis afin de valider leurs performances. </v>
      </c>
      <c r="B2" s="889"/>
      <c r="C2" s="889"/>
      <c r="D2" s="889"/>
      <c r="E2" s="889"/>
      <c r="F2" s="890" t="s">
        <v>1249</v>
      </c>
      <c r="G2" s="891"/>
      <c r="H2" s="891"/>
      <c r="I2" s="891"/>
      <c r="J2" s="892"/>
    </row>
    <row r="3" spans="1:22" ht="15.75" customHeight="1" thickBot="1" x14ac:dyDescent="0.4">
      <c r="F3" s="116"/>
      <c r="G3" s="116"/>
      <c r="H3" s="116"/>
      <c r="I3" s="116"/>
      <c r="J3" s="116"/>
    </row>
    <row r="4" spans="1:22" ht="15" customHeight="1" x14ac:dyDescent="0.3">
      <c r="A4" s="886" t="s">
        <v>689</v>
      </c>
      <c r="B4" s="887"/>
      <c r="C4" s="887"/>
      <c r="D4" s="893"/>
      <c r="E4" s="886" t="s">
        <v>627</v>
      </c>
      <c r="F4" s="887"/>
      <c r="G4" s="893"/>
      <c r="H4" s="886" t="s">
        <v>2</v>
      </c>
      <c r="I4" s="887"/>
      <c r="J4" s="893"/>
    </row>
    <row r="5" spans="1:22" ht="29.25" customHeight="1" x14ac:dyDescent="0.3">
      <c r="A5" s="905"/>
      <c r="B5" s="906"/>
      <c r="C5" s="906"/>
      <c r="D5" s="907"/>
      <c r="E5" s="593"/>
      <c r="F5" s="894"/>
      <c r="G5" s="895"/>
      <c r="H5" s="594"/>
      <c r="I5" s="894"/>
      <c r="J5" s="895"/>
    </row>
    <row r="6" spans="1:22" ht="29.25" customHeight="1" x14ac:dyDescent="0.3">
      <c r="A6" s="905"/>
      <c r="B6" s="906"/>
      <c r="C6" s="906"/>
      <c r="D6" s="907"/>
      <c r="E6" s="593" t="s">
        <v>408</v>
      </c>
      <c r="F6" s="894" t="s">
        <v>49</v>
      </c>
      <c r="G6" s="895" t="str">
        <f>CONCATENATE(E6,".SF1")</f>
        <v>Res1.C4.SF1</v>
      </c>
      <c r="H6" s="594" t="s">
        <v>407</v>
      </c>
      <c r="I6" s="894"/>
      <c r="J6" s="895"/>
    </row>
    <row r="7" spans="1:22" ht="29.25" customHeight="1" x14ac:dyDescent="0.3">
      <c r="A7" s="905"/>
      <c r="B7" s="906"/>
      <c r="C7" s="906"/>
      <c r="D7" s="907"/>
      <c r="E7" s="593" t="s">
        <v>557</v>
      </c>
      <c r="F7" s="894" t="s">
        <v>121</v>
      </c>
      <c r="G7" s="895" t="str">
        <f>CONCATENATE(E7,".SF1")</f>
        <v>Con.C2.SF1</v>
      </c>
      <c r="H7" s="594" t="s">
        <v>69</v>
      </c>
      <c r="I7" s="894"/>
      <c r="J7" s="895"/>
    </row>
    <row r="8" spans="1:22" ht="29.25" customHeight="1" x14ac:dyDescent="0.35">
      <c r="A8" s="905"/>
      <c r="B8" s="906"/>
      <c r="C8" s="906"/>
      <c r="D8" s="907"/>
      <c r="E8" s="593"/>
      <c r="F8" s="894"/>
      <c r="G8" s="895"/>
      <c r="H8" s="594"/>
      <c r="I8" s="894"/>
      <c r="J8" s="895"/>
      <c r="O8" s="221" t="s">
        <v>600</v>
      </c>
      <c r="P8" s="222"/>
      <c r="Q8" s="223"/>
      <c r="R8" s="222"/>
      <c r="S8" s="223"/>
      <c r="T8" s="224"/>
      <c r="U8" s="225"/>
      <c r="V8" s="225"/>
    </row>
    <row r="9" spans="1:22" ht="29.25" customHeight="1" x14ac:dyDescent="0.35">
      <c r="A9" s="905"/>
      <c r="B9" s="906"/>
      <c r="C9" s="906"/>
      <c r="D9" s="907"/>
      <c r="E9" s="593"/>
      <c r="F9" s="894"/>
      <c r="G9" s="895"/>
      <c r="H9" s="594"/>
      <c r="I9" s="894"/>
      <c r="J9" s="895"/>
      <c r="O9" s="227"/>
      <c r="P9" s="228" t="s">
        <v>408</v>
      </c>
      <c r="Q9" s="228" t="s">
        <v>49</v>
      </c>
      <c r="R9" s="228" t="str">
        <f>CONCATENATE(P9,".SF1")</f>
        <v>Res1.C4.SF1</v>
      </c>
      <c r="S9" s="229" t="s">
        <v>407</v>
      </c>
      <c r="T9" s="230"/>
      <c r="U9" s="230" t="s">
        <v>16</v>
      </c>
      <c r="V9" s="231" t="s">
        <v>409</v>
      </c>
    </row>
    <row r="10" spans="1:22" ht="29.25" customHeight="1" x14ac:dyDescent="0.35">
      <c r="A10" s="905"/>
      <c r="B10" s="906"/>
      <c r="C10" s="906"/>
      <c r="D10" s="907"/>
      <c r="E10" s="593"/>
      <c r="F10" s="894"/>
      <c r="G10" s="895"/>
      <c r="H10" s="594"/>
      <c r="I10" s="894"/>
      <c r="J10" s="895"/>
      <c r="O10" s="227"/>
      <c r="P10" s="228" t="s">
        <v>557</v>
      </c>
      <c r="Q10" s="228" t="s">
        <v>121</v>
      </c>
      <c r="R10" s="228" t="str">
        <f>CONCATENATE(P10,".SF1")</f>
        <v>Con.C2.SF1</v>
      </c>
      <c r="S10" s="229" t="s">
        <v>69</v>
      </c>
      <c r="T10" s="230"/>
      <c r="U10" s="230" t="s">
        <v>13</v>
      </c>
      <c r="V10" s="231" t="s">
        <v>553</v>
      </c>
    </row>
    <row r="11" spans="1:22" ht="29.25" customHeight="1" thickBot="1" x14ac:dyDescent="0.35">
      <c r="A11" s="908"/>
      <c r="B11" s="909"/>
      <c r="C11" s="909"/>
      <c r="D11" s="910"/>
      <c r="E11" s="595"/>
      <c r="F11" s="900"/>
      <c r="G11" s="901"/>
      <c r="H11" s="595"/>
      <c r="I11" s="900"/>
      <c r="J11" s="901"/>
    </row>
    <row r="12" spans="1:22" ht="13.5" thickBot="1" x14ac:dyDescent="0.35"/>
    <row r="13" spans="1:22" ht="15.75" customHeight="1" x14ac:dyDescent="0.3">
      <c r="A13" s="886" t="s">
        <v>676</v>
      </c>
      <c r="B13" s="887"/>
      <c r="C13" s="887"/>
      <c r="D13" s="887"/>
      <c r="E13" s="887"/>
      <c r="F13" s="886" t="s">
        <v>687</v>
      </c>
      <c r="G13" s="887"/>
      <c r="H13" s="887"/>
      <c r="I13" s="887"/>
      <c r="J13" s="893"/>
    </row>
    <row r="14" spans="1:22" ht="40.5" customHeight="1" thickBot="1" x14ac:dyDescent="0.35">
      <c r="A14" s="902"/>
      <c r="B14" s="903"/>
      <c r="C14" s="903"/>
      <c r="D14" s="903"/>
      <c r="E14" s="903"/>
      <c r="F14" s="902"/>
      <c r="G14" s="903"/>
      <c r="H14" s="903"/>
      <c r="I14" s="903"/>
      <c r="J14" s="904"/>
    </row>
    <row r="15" spans="1:22" ht="15.75" customHeight="1" thickBot="1" x14ac:dyDescent="0.35">
      <c r="J15" s="118"/>
    </row>
    <row r="16" spans="1:22" ht="15.75" customHeight="1" x14ac:dyDescent="0.3">
      <c r="A16" s="886" t="s">
        <v>692</v>
      </c>
      <c r="B16" s="887"/>
      <c r="C16" s="887"/>
      <c r="D16" s="887"/>
      <c r="E16" s="887"/>
      <c r="F16" s="886" t="s">
        <v>606</v>
      </c>
      <c r="G16" s="887"/>
      <c r="H16" s="887"/>
      <c r="I16" s="887"/>
      <c r="J16" s="893"/>
    </row>
    <row r="17" spans="1:10" ht="67.5" customHeight="1" thickBot="1" x14ac:dyDescent="0.35">
      <c r="A17" s="911"/>
      <c r="B17" s="912"/>
      <c r="C17" s="912"/>
      <c r="D17" s="912"/>
      <c r="E17" s="912"/>
      <c r="F17" s="913"/>
      <c r="G17" s="914"/>
      <c r="H17" s="914"/>
      <c r="I17" s="914"/>
      <c r="J17" s="915"/>
    </row>
    <row r="18" spans="1:10" ht="15" customHeight="1" thickBot="1" x14ac:dyDescent="0.35"/>
    <row r="19" spans="1:10" ht="15" customHeight="1" thickBot="1" x14ac:dyDescent="0.35">
      <c r="A19" s="916" t="s">
        <v>677</v>
      </c>
      <c r="B19" s="917"/>
      <c r="C19" s="917"/>
      <c r="D19" s="917"/>
      <c r="E19" s="917"/>
      <c r="F19" s="917"/>
      <c r="G19" s="917"/>
      <c r="H19" s="917"/>
      <c r="I19" s="917"/>
      <c r="J19" s="918"/>
    </row>
    <row r="20" spans="1:10" ht="15" customHeight="1" thickBot="1" x14ac:dyDescent="0.35">
      <c r="A20" s="896"/>
      <c r="B20" s="897"/>
      <c r="C20" s="897"/>
      <c r="D20" s="897"/>
      <c r="E20" s="897"/>
      <c r="F20" s="898"/>
      <c r="G20" s="898"/>
      <c r="H20" s="898"/>
      <c r="I20" s="898"/>
      <c r="J20" s="899"/>
    </row>
    <row r="21" spans="1:10" ht="15" customHeight="1" thickBot="1" x14ac:dyDescent="0.35">
      <c r="F21" s="118"/>
      <c r="G21" s="118"/>
      <c r="H21" s="118"/>
      <c r="I21" s="118"/>
    </row>
    <row r="22" spans="1:10" s="117" customFormat="1" ht="27" customHeight="1" x14ac:dyDescent="0.35">
      <c r="A22" s="592" t="s">
        <v>686</v>
      </c>
      <c r="B22" s="919" t="s">
        <v>683</v>
      </c>
      <c r="C22" s="920"/>
      <c r="D22" s="921"/>
      <c r="E22" s="919" t="s">
        <v>684</v>
      </c>
      <c r="F22" s="920"/>
      <c r="G22" s="921"/>
      <c r="H22" s="919" t="s">
        <v>685</v>
      </c>
      <c r="I22" s="920"/>
      <c r="J22" s="921"/>
    </row>
    <row r="23" spans="1:10" ht="30" customHeight="1" x14ac:dyDescent="0.3">
      <c r="A23" s="596" t="s">
        <v>678</v>
      </c>
      <c r="B23" s="905" t="s">
        <v>1240</v>
      </c>
      <c r="C23" s="906"/>
      <c r="D23" s="907"/>
      <c r="E23" s="922" t="s">
        <v>1241</v>
      </c>
      <c r="F23" s="923"/>
      <c r="G23" s="924"/>
      <c r="H23" s="922" t="s">
        <v>1242</v>
      </c>
      <c r="I23" s="923"/>
      <c r="J23" s="924"/>
    </row>
    <row r="24" spans="1:10" x14ac:dyDescent="0.3">
      <c r="A24" s="596" t="s">
        <v>679</v>
      </c>
      <c r="B24" s="943" t="s">
        <v>1238</v>
      </c>
      <c r="C24" s="944"/>
      <c r="D24" s="945"/>
      <c r="E24" s="600"/>
      <c r="F24" s="598"/>
      <c r="G24" s="601"/>
      <c r="H24" s="602"/>
      <c r="I24" s="603"/>
      <c r="J24" s="601"/>
    </row>
    <row r="25" spans="1:10" ht="39" customHeight="1" x14ac:dyDescent="0.3">
      <c r="A25" s="596"/>
      <c r="B25" s="597" t="s">
        <v>1239</v>
      </c>
      <c r="C25" s="598"/>
      <c r="D25" s="599"/>
      <c r="E25" s="961" t="s">
        <v>1243</v>
      </c>
      <c r="F25" s="962"/>
      <c r="G25" s="963"/>
      <c r="H25" s="600"/>
      <c r="I25" s="598"/>
      <c r="J25" s="601"/>
    </row>
    <row r="26" spans="1:10" x14ac:dyDescent="0.3">
      <c r="A26" s="596"/>
      <c r="B26" s="946" t="s">
        <v>1244</v>
      </c>
      <c r="C26" s="947"/>
      <c r="D26" s="948"/>
      <c r="E26" s="949" t="s">
        <v>1245</v>
      </c>
      <c r="F26" s="950"/>
      <c r="G26" s="951"/>
      <c r="H26" s="949" t="s">
        <v>1246</v>
      </c>
      <c r="I26" s="950"/>
      <c r="J26" s="951"/>
    </row>
    <row r="27" spans="1:10" ht="13.5" thickBot="1" x14ac:dyDescent="0.35">
      <c r="A27" s="596"/>
      <c r="B27" s="597"/>
      <c r="C27" s="598"/>
      <c r="D27" s="599"/>
      <c r="E27" s="600"/>
      <c r="F27" s="598"/>
      <c r="G27" s="599"/>
      <c r="H27" s="600"/>
      <c r="I27" s="598"/>
      <c r="J27" s="599"/>
    </row>
    <row r="28" spans="1:10" ht="45" customHeight="1" x14ac:dyDescent="0.3">
      <c r="A28" s="604"/>
      <c r="B28" s="952" t="s">
        <v>1251</v>
      </c>
      <c r="C28" s="953"/>
      <c r="D28" s="954"/>
      <c r="E28" s="964" t="s">
        <v>1244</v>
      </c>
      <c r="F28" s="953"/>
      <c r="G28" s="954"/>
      <c r="H28" s="940"/>
      <c r="I28" s="941"/>
      <c r="J28" s="942"/>
    </row>
    <row r="29" spans="1:10" ht="14.5" customHeight="1" x14ac:dyDescent="0.3">
      <c r="A29" s="596"/>
      <c r="B29" s="958" t="s">
        <v>1250</v>
      </c>
      <c r="C29" s="959"/>
      <c r="D29" s="960"/>
      <c r="E29" s="600"/>
      <c r="F29" s="598"/>
      <c r="G29" s="599"/>
      <c r="H29" s="600"/>
      <c r="I29" s="598"/>
      <c r="J29" s="599"/>
    </row>
    <row r="30" spans="1:10" ht="14.5" customHeight="1" x14ac:dyDescent="0.3">
      <c r="A30" s="596"/>
      <c r="B30" s="958" t="s">
        <v>1247</v>
      </c>
      <c r="C30" s="959"/>
      <c r="D30" s="960"/>
      <c r="E30" s="600"/>
      <c r="F30" s="598"/>
      <c r="G30" s="599"/>
      <c r="H30" s="600"/>
      <c r="I30" s="598"/>
      <c r="J30" s="599"/>
    </row>
    <row r="31" spans="1:10" ht="14.5" customHeight="1" x14ac:dyDescent="0.3">
      <c r="A31" s="596"/>
      <c r="B31" s="955" t="s">
        <v>1252</v>
      </c>
      <c r="C31" s="959"/>
      <c r="D31" s="960"/>
      <c r="E31" s="600"/>
      <c r="F31" s="598"/>
      <c r="G31" s="599"/>
      <c r="H31" s="600"/>
      <c r="I31" s="598"/>
      <c r="J31" s="599"/>
    </row>
    <row r="32" spans="1:10" ht="26" customHeight="1" x14ac:dyDescent="0.3">
      <c r="A32" s="596"/>
      <c r="B32" s="955" t="s">
        <v>1248</v>
      </c>
      <c r="C32" s="956"/>
      <c r="D32" s="957"/>
      <c r="E32" s="600"/>
      <c r="F32" s="598"/>
      <c r="G32" s="599"/>
      <c r="H32" s="600"/>
      <c r="I32" s="598"/>
      <c r="J32" s="599"/>
    </row>
    <row r="33" spans="1:10" ht="13.5" thickBot="1" x14ac:dyDescent="0.35">
      <c r="A33" s="605"/>
      <c r="B33" s="925"/>
      <c r="C33" s="926"/>
      <c r="D33" s="927"/>
      <c r="E33" s="609"/>
      <c r="F33" s="610"/>
      <c r="G33" s="611"/>
      <c r="H33" s="606"/>
      <c r="I33" s="607"/>
      <c r="J33" s="608"/>
    </row>
    <row r="34" spans="1:10" ht="15" customHeight="1" x14ac:dyDescent="0.3">
      <c r="A34" s="596" t="s">
        <v>680</v>
      </c>
      <c r="B34" s="928"/>
      <c r="C34" s="929"/>
      <c r="D34" s="930"/>
      <c r="E34" s="928"/>
      <c r="F34" s="929"/>
      <c r="G34" s="930"/>
      <c r="H34" s="931"/>
      <c r="I34" s="932"/>
      <c r="J34" s="933"/>
    </row>
    <row r="35" spans="1:10" ht="13.5" thickBot="1" x14ac:dyDescent="0.35">
      <c r="A35" s="605" t="s">
        <v>709</v>
      </c>
      <c r="B35" s="934"/>
      <c r="C35" s="935"/>
      <c r="D35" s="936"/>
      <c r="E35" s="934"/>
      <c r="F35" s="935"/>
      <c r="G35" s="936"/>
      <c r="H35" s="937"/>
      <c r="I35" s="938"/>
      <c r="J35" s="939"/>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F11:G11"/>
    <mergeCell ref="I11:J11"/>
    <mergeCell ref="A13:E13"/>
    <mergeCell ref="F13:J13"/>
    <mergeCell ref="A14:E14"/>
    <mergeCell ref="F14:J14"/>
    <mergeCell ref="A5:D11"/>
    <mergeCell ref="F5:G5"/>
    <mergeCell ref="I5:J5"/>
    <mergeCell ref="F6:G6"/>
    <mergeCell ref="I6:J6"/>
    <mergeCell ref="F7:G7"/>
    <mergeCell ref="I7:J7"/>
    <mergeCell ref="A16:E16"/>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11" zoomScale="80" zoomScaleNormal="80" workbookViewId="0">
      <selection activeCell="B28" sqref="B28:C28"/>
    </sheetView>
  </sheetViews>
  <sheetFormatPr baseColWidth="10" defaultColWidth="11.453125" defaultRowHeight="14.5" x14ac:dyDescent="0.35"/>
  <cols>
    <col min="1" max="1" width="11.453125" style="202"/>
    <col min="2" max="2" width="11.453125" style="203" customWidth="1"/>
    <col min="3" max="3" width="71.453125" style="203" customWidth="1"/>
    <col min="4" max="4" width="14.81640625" style="203" customWidth="1"/>
    <col min="5" max="5" width="89.453125" style="204" bestFit="1" customWidth="1"/>
    <col min="6" max="6" width="5.26953125" style="205" customWidth="1"/>
    <col min="7" max="7" width="3.453125" style="205" bestFit="1" customWidth="1"/>
    <col min="8" max="8" width="66" style="206" customWidth="1"/>
    <col min="9" max="16384" width="11.453125" style="207"/>
  </cols>
  <sheetData>
    <row r="1" spans="1:8" s="193" customFormat="1" x14ac:dyDescent="0.35">
      <c r="A1" s="187" t="s">
        <v>599</v>
      </c>
      <c r="B1" s="188"/>
      <c r="C1" s="189"/>
      <c r="D1" s="190"/>
      <c r="E1" s="190"/>
      <c r="F1" s="191"/>
      <c r="G1" s="191"/>
      <c r="H1" s="192"/>
    </row>
    <row r="2" spans="1:8" s="200" customFormat="1" x14ac:dyDescent="0.35">
      <c r="A2" s="194"/>
      <c r="B2" s="195" t="s">
        <v>271</v>
      </c>
      <c r="C2" s="196" t="s">
        <v>90</v>
      </c>
      <c r="D2" s="197" t="s">
        <v>274</v>
      </c>
      <c r="E2" s="197" t="s">
        <v>249</v>
      </c>
      <c r="F2" s="198"/>
      <c r="G2" s="198"/>
      <c r="H2" s="199"/>
    </row>
    <row r="3" spans="1:8" s="200" customFormat="1" x14ac:dyDescent="0.35">
      <c r="A3" s="194"/>
      <c r="B3" s="195"/>
      <c r="C3" s="196"/>
      <c r="D3" s="197" t="s">
        <v>275</v>
      </c>
      <c r="E3" s="197" t="s">
        <v>250</v>
      </c>
      <c r="F3" s="198"/>
      <c r="G3" s="198"/>
      <c r="H3" s="201"/>
    </row>
    <row r="4" spans="1:8" s="200" customFormat="1" x14ac:dyDescent="0.35">
      <c r="A4" s="194"/>
      <c r="B4" s="195"/>
      <c r="C4" s="196"/>
      <c r="D4" s="197" t="s">
        <v>276</v>
      </c>
      <c r="E4" s="197" t="s">
        <v>251</v>
      </c>
      <c r="F4" s="198"/>
      <c r="G4" s="198"/>
      <c r="H4" s="201"/>
    </row>
    <row r="5" spans="1:8" s="200" customFormat="1" x14ac:dyDescent="0.35">
      <c r="A5" s="194"/>
      <c r="B5" s="195" t="s">
        <v>293</v>
      </c>
      <c r="C5" s="197" t="s">
        <v>94</v>
      </c>
      <c r="D5" s="197" t="s">
        <v>295</v>
      </c>
      <c r="E5" s="197" t="s">
        <v>95</v>
      </c>
      <c r="F5" s="198"/>
      <c r="G5" s="198" t="s">
        <v>16</v>
      </c>
      <c r="H5" s="201"/>
    </row>
    <row r="6" spans="1:8" s="200" customFormat="1" ht="29" x14ac:dyDescent="0.35">
      <c r="A6" s="194"/>
      <c r="B6" s="195" t="s">
        <v>391</v>
      </c>
      <c r="C6" s="197" t="s">
        <v>595</v>
      </c>
      <c r="D6" s="195" t="str">
        <f>CONCATENATE(B6,".SF1")</f>
        <v>Mod3.C1.SF1</v>
      </c>
      <c r="E6" s="197" t="s">
        <v>105</v>
      </c>
      <c r="F6" s="198"/>
      <c r="G6" s="198" t="s">
        <v>16</v>
      </c>
      <c r="H6" s="201" t="s">
        <v>45</v>
      </c>
    </row>
    <row r="7" spans="1:8" x14ac:dyDescent="0.35">
      <c r="B7" s="203" t="str">
        <f>CONCATENATE(B2,", ",B5,", ",B6)</f>
        <v>Mod2.C1, Mod2.C8, Mod3.C1</v>
      </c>
      <c r="C7" s="204"/>
      <c r="D7" s="203" t="str">
        <f>CONCATENATE(D2,", ",D3,", ",D4,", ",D5,", ",D6)</f>
        <v>Mod2.C1.SF4, Mod2.C1.SF5, Mod2.C1.SF6, Mod2.C8.SF1, Mod3.C1.SF1</v>
      </c>
    </row>
    <row r="8" spans="1:8" s="213" customFormat="1" x14ac:dyDescent="0.35">
      <c r="A8" s="208" t="s">
        <v>598</v>
      </c>
      <c r="B8" s="209"/>
      <c r="C8" s="209"/>
      <c r="D8" s="209"/>
      <c r="E8" s="210"/>
      <c r="F8" s="211"/>
      <c r="G8" s="211"/>
      <c r="H8" s="212"/>
    </row>
    <row r="9" spans="1:8" s="219" customFormat="1" ht="29" x14ac:dyDescent="0.35">
      <c r="A9" s="214"/>
      <c r="B9" s="215" t="s">
        <v>392</v>
      </c>
      <c r="C9" s="216" t="s">
        <v>390</v>
      </c>
      <c r="D9" s="215" t="str">
        <f>CONCATENATE(B9,".SF1")</f>
        <v>Mod3.C2.SF1</v>
      </c>
      <c r="E9" s="216" t="s">
        <v>106</v>
      </c>
      <c r="F9" s="217"/>
      <c r="G9" s="217" t="s">
        <v>16</v>
      </c>
      <c r="H9" s="218"/>
    </row>
    <row r="10" spans="1:8" s="219" customFormat="1" x14ac:dyDescent="0.35">
      <c r="A10" s="214"/>
      <c r="B10" s="215" t="s">
        <v>422</v>
      </c>
      <c r="C10" s="216" t="s">
        <v>437</v>
      </c>
      <c r="D10" s="215"/>
      <c r="E10" s="216"/>
      <c r="F10" s="217"/>
      <c r="G10" s="973" t="s">
        <v>16</v>
      </c>
      <c r="H10" s="974" t="s">
        <v>430</v>
      </c>
    </row>
    <row r="11" spans="1:8" s="219" customFormat="1" x14ac:dyDescent="0.35">
      <c r="A11" s="214"/>
      <c r="B11" s="215" t="s">
        <v>423</v>
      </c>
      <c r="C11" s="216" t="s">
        <v>597</v>
      </c>
      <c r="D11" s="215" t="str">
        <f>CONCATENATE(B11,".SF1")</f>
        <v>Res2.C5.SF1</v>
      </c>
      <c r="E11" s="216" t="s">
        <v>427</v>
      </c>
      <c r="F11" s="217"/>
      <c r="G11" s="973"/>
      <c r="H11" s="974"/>
    </row>
    <row r="12" spans="1:8" s="219" customFormat="1" x14ac:dyDescent="0.35">
      <c r="A12" s="214"/>
      <c r="B12" s="215" t="s">
        <v>424</v>
      </c>
      <c r="C12" s="216" t="s">
        <v>438</v>
      </c>
      <c r="D12" s="215" t="str">
        <f>CONCATENATE(B12,".SF1")</f>
        <v>Res2.C6.SF1</v>
      </c>
      <c r="E12" s="216" t="s">
        <v>428</v>
      </c>
      <c r="F12" s="217"/>
      <c r="G12" s="973"/>
      <c r="H12" s="974"/>
    </row>
    <row r="13" spans="1:8" s="219" customFormat="1" x14ac:dyDescent="0.35">
      <c r="A13" s="214"/>
      <c r="B13" s="215" t="s">
        <v>425</v>
      </c>
      <c r="C13" s="216" t="s">
        <v>439</v>
      </c>
      <c r="D13" s="215" t="str">
        <f>CONCATENATE(B13,".SF1")</f>
        <v>Res2.C7.SF1</v>
      </c>
      <c r="E13" s="216" t="s">
        <v>429</v>
      </c>
      <c r="F13" s="217"/>
      <c r="G13" s="973"/>
      <c r="H13" s="974"/>
    </row>
    <row r="14" spans="1:8" s="219" customFormat="1" ht="29" x14ac:dyDescent="0.35">
      <c r="A14" s="214"/>
      <c r="B14" s="215" t="s">
        <v>434</v>
      </c>
      <c r="C14" s="216" t="s">
        <v>441</v>
      </c>
      <c r="D14" s="215" t="str">
        <f>CONCATENATE(B14,".SF1")</f>
        <v>Res2.C10.SF1</v>
      </c>
      <c r="E14" s="216" t="s">
        <v>444</v>
      </c>
      <c r="F14" s="217"/>
      <c r="G14" s="977" t="s">
        <v>16</v>
      </c>
      <c r="H14" s="978" t="s">
        <v>446</v>
      </c>
    </row>
    <row r="15" spans="1:8" s="219" customFormat="1" ht="29" x14ac:dyDescent="0.35">
      <c r="A15" s="214"/>
      <c r="B15" s="215" t="s">
        <v>443</v>
      </c>
      <c r="C15" s="216" t="s">
        <v>442</v>
      </c>
      <c r="D15" s="215" t="str">
        <f>CONCATENATE(B15,".SF1")</f>
        <v>Res2.C11.SF1</v>
      </c>
      <c r="E15" s="216" t="s">
        <v>445</v>
      </c>
      <c r="F15" s="217"/>
      <c r="G15" s="977"/>
      <c r="H15" s="978"/>
    </row>
    <row r="16" spans="1:8" x14ac:dyDescent="0.35">
      <c r="B16" s="203" t="str">
        <f>CONCATENATE(B9,", ",B10,", ",B11,", ",B12,", ",B13,", ",B14,", ",B15)</f>
        <v>Mod3.C2, Res2.C4, Res2.C5, Res2.C6, Res2.C7, Res2.C10, Res2.C11</v>
      </c>
      <c r="C16" s="204"/>
      <c r="D16" s="203" t="str">
        <f>CONCATENATE(D9,", ",D10,", ",D11,", ",D12,", ",D13,", ",D14,", ",D15)</f>
        <v>Mod3.C2.SF1, , Res2.C5.SF1, Res2.C6.SF1, Res2.C7.SF1, Res2.C10.SF1, Res2.C11.SF1</v>
      </c>
      <c r="G16" s="220"/>
      <c r="H16" s="220"/>
    </row>
    <row r="17" spans="1:8" s="226" customFormat="1" x14ac:dyDescent="0.35">
      <c r="A17" s="221" t="s">
        <v>600</v>
      </c>
      <c r="B17" s="222"/>
      <c r="C17" s="223"/>
      <c r="D17" s="222"/>
      <c r="E17" s="223"/>
      <c r="F17" s="224"/>
      <c r="G17" s="225"/>
      <c r="H17" s="225"/>
    </row>
    <row r="18" spans="1:8" s="232" customFormat="1" ht="29" x14ac:dyDescent="0.35">
      <c r="A18" s="227"/>
      <c r="B18" s="228" t="s">
        <v>408</v>
      </c>
      <c r="C18" s="228" t="s">
        <v>49</v>
      </c>
      <c r="D18" s="228" t="str">
        <f>CONCATENATE(B18,".SF1")</f>
        <v>Res1.C4.SF1</v>
      </c>
      <c r="E18" s="229" t="s">
        <v>407</v>
      </c>
      <c r="F18" s="230"/>
      <c r="G18" s="230" t="s">
        <v>16</v>
      </c>
      <c r="H18" s="231" t="s">
        <v>409</v>
      </c>
    </row>
    <row r="19" spans="1:8" s="232" customFormat="1" ht="29" x14ac:dyDescent="0.35">
      <c r="A19" s="227"/>
      <c r="B19" s="228" t="s">
        <v>557</v>
      </c>
      <c r="C19" s="228" t="s">
        <v>121</v>
      </c>
      <c r="D19" s="228" t="str">
        <f>CONCATENATE(B19,".SF1")</f>
        <v>Con.C2.SF1</v>
      </c>
      <c r="E19" s="229" t="s">
        <v>69</v>
      </c>
      <c r="F19" s="230"/>
      <c r="G19" s="230" t="s">
        <v>13</v>
      </c>
      <c r="H19" s="231" t="s">
        <v>553</v>
      </c>
    </row>
    <row r="20" spans="1:8" x14ac:dyDescent="0.35">
      <c r="B20" s="203" t="str">
        <f>CONCATENATE(B18,", ",B19)</f>
        <v>Res1.C4, Con.C2</v>
      </c>
      <c r="D20" s="203" t="str">
        <f>CONCATENATE(D18,", ",D19)</f>
        <v>Res1.C4.SF1, Con.C2.SF1</v>
      </c>
    </row>
    <row r="21" spans="1:8" s="238" customFormat="1" x14ac:dyDescent="0.35">
      <c r="A21" s="233" t="s">
        <v>837</v>
      </c>
      <c r="B21" s="234"/>
      <c r="C21" s="234"/>
      <c r="D21" s="234"/>
      <c r="E21" s="235"/>
      <c r="F21" s="236"/>
      <c r="G21" s="236"/>
      <c r="H21" s="237"/>
    </row>
    <row r="22" spans="1:8" s="243" customFormat="1" x14ac:dyDescent="0.35">
      <c r="A22" s="239"/>
      <c r="B22" s="240" t="s">
        <v>314</v>
      </c>
      <c r="C22" s="240" t="s">
        <v>308</v>
      </c>
      <c r="D22" s="240"/>
      <c r="E22" s="241"/>
      <c r="F22" s="242"/>
      <c r="G22" s="489" t="s">
        <v>16</v>
      </c>
      <c r="H22" s="967" t="s">
        <v>40</v>
      </c>
    </row>
    <row r="23" spans="1:8" s="243" customFormat="1" x14ac:dyDescent="0.35">
      <c r="A23" s="239"/>
      <c r="B23" s="240" t="s">
        <v>315</v>
      </c>
      <c r="C23" s="240" t="s">
        <v>309</v>
      </c>
      <c r="D23" s="240"/>
      <c r="E23" s="241"/>
      <c r="F23" s="242"/>
      <c r="G23" s="244"/>
      <c r="H23" s="967"/>
    </row>
    <row r="24" spans="1:8" s="243" customFormat="1" x14ac:dyDescent="0.35">
      <c r="A24" s="239"/>
      <c r="B24" s="240" t="s">
        <v>316</v>
      </c>
      <c r="C24" s="240" t="s">
        <v>310</v>
      </c>
      <c r="D24" s="240"/>
      <c r="E24" s="241"/>
      <c r="F24" s="242"/>
      <c r="G24" s="244"/>
      <c r="H24" s="244"/>
    </row>
    <row r="25" spans="1:8" s="243" customFormat="1" x14ac:dyDescent="0.35">
      <c r="A25" s="239"/>
      <c r="B25" s="240" t="s">
        <v>317</v>
      </c>
      <c r="C25" s="240" t="s">
        <v>311</v>
      </c>
      <c r="D25" s="240"/>
      <c r="E25" s="241"/>
      <c r="F25" s="242"/>
      <c r="G25" s="244"/>
      <c r="H25" s="244"/>
    </row>
    <row r="26" spans="1:8" s="243" customFormat="1" x14ac:dyDescent="0.35">
      <c r="A26" s="239"/>
      <c r="B26" s="240" t="s">
        <v>318</v>
      </c>
      <c r="C26" s="240" t="s">
        <v>312</v>
      </c>
      <c r="D26" s="240" t="str">
        <f>CONCATENATE(B26,".SF1")</f>
        <v>Mod2.C17.SF1</v>
      </c>
      <c r="E26" s="441" t="s">
        <v>320</v>
      </c>
      <c r="F26" s="242"/>
      <c r="G26" s="244"/>
      <c r="H26" s="244"/>
    </row>
    <row r="27" spans="1:8" s="243" customFormat="1" x14ac:dyDescent="0.35">
      <c r="A27" s="239"/>
      <c r="B27" s="240" t="s">
        <v>404</v>
      </c>
      <c r="C27" s="240" t="s">
        <v>363</v>
      </c>
      <c r="D27" s="240" t="str">
        <f>CONCATENATE(B27,".SF1")</f>
        <v>Res1.C1.SF1</v>
      </c>
      <c r="E27" s="441" t="s">
        <v>401</v>
      </c>
      <c r="F27" s="242"/>
      <c r="G27" s="244"/>
      <c r="H27" s="244"/>
    </row>
    <row r="28" spans="1:8" s="243" customFormat="1" x14ac:dyDescent="0.35">
      <c r="A28" s="239"/>
      <c r="B28" s="240" t="s">
        <v>405</v>
      </c>
      <c r="C28" s="440" t="s">
        <v>474</v>
      </c>
      <c r="D28" s="240" t="str">
        <f>CONCATENATE(B28,".SF1")</f>
        <v>Res1.C2.SF1</v>
      </c>
      <c r="E28" s="241" t="s">
        <v>402</v>
      </c>
      <c r="F28" s="242"/>
      <c r="G28" s="244"/>
      <c r="H28" s="244"/>
    </row>
    <row r="29" spans="1:8" x14ac:dyDescent="0.35">
      <c r="B29" s="203" t="str">
        <f>CONCATENATE(B22,", ",B23,", ",B24,", ",B25,", ",B26,", ",B27,", ",B28)</f>
        <v>Mod2.C13, Mod2.C14, Mod2.C15, Mod2.C16, Mod2.C17, Res1.C1, Res1.C2</v>
      </c>
      <c r="D29" s="203" t="str">
        <f>CONCATENATE(D22,", ",D23,", ",D24,", ",D25,", ",D26,", ",D27,", ",D28)</f>
        <v>, , , , Mod2.C17.SF1, Res1.C1.SF1, Res1.C2.SF1</v>
      </c>
      <c r="H29" s="245"/>
    </row>
    <row r="30" spans="1:8" x14ac:dyDescent="0.35">
      <c r="H30" s="245"/>
    </row>
    <row r="31" spans="1:8" s="251" customFormat="1" x14ac:dyDescent="0.35">
      <c r="A31" s="246" t="s">
        <v>838</v>
      </c>
      <c r="B31" s="247"/>
      <c r="C31" s="247"/>
      <c r="D31" s="247"/>
      <c r="E31" s="248"/>
      <c r="F31" s="249"/>
      <c r="G31" s="249"/>
      <c r="H31" s="250"/>
    </row>
    <row r="32" spans="1:8" s="257" customFormat="1" ht="29" x14ac:dyDescent="0.35">
      <c r="A32" s="252"/>
      <c r="B32" s="253" t="s">
        <v>319</v>
      </c>
      <c r="C32" s="253" t="s">
        <v>313</v>
      </c>
      <c r="D32" s="253" t="str">
        <f>CONCATENATE(B32,".SF1")</f>
        <v>Mod2.C18.SF1</v>
      </c>
      <c r="E32" s="254" t="s">
        <v>321</v>
      </c>
      <c r="F32" s="255"/>
      <c r="G32" s="255"/>
      <c r="H32" s="256"/>
    </row>
    <row r="33" spans="1:8" s="257" customFormat="1" x14ac:dyDescent="0.35">
      <c r="A33" s="252"/>
      <c r="B33" s="253" t="s">
        <v>404</v>
      </c>
      <c r="C33" s="253" t="s">
        <v>363</v>
      </c>
      <c r="D33" s="253" t="str">
        <f>CONCATENATE(B33,".SF1")</f>
        <v>Res1.C1.SF1</v>
      </c>
      <c r="E33" s="254" t="s">
        <v>401</v>
      </c>
      <c r="F33" s="255"/>
      <c r="G33" s="255"/>
      <c r="H33" s="256"/>
    </row>
    <row r="34" spans="1:8" s="257" customFormat="1" x14ac:dyDescent="0.35">
      <c r="A34" s="252"/>
      <c r="B34" s="253" t="s">
        <v>406</v>
      </c>
      <c r="C34" s="253" t="s">
        <v>400</v>
      </c>
      <c r="D34" s="253" t="str">
        <f>CONCATENATE(B34,".SF1")</f>
        <v>Res1.C3.SF1</v>
      </c>
      <c r="E34" s="254" t="s">
        <v>403</v>
      </c>
      <c r="F34" s="255"/>
      <c r="G34" s="255"/>
      <c r="H34" s="258"/>
    </row>
    <row r="35" spans="1:8" s="257" customFormat="1" x14ac:dyDescent="0.35">
      <c r="A35" s="252"/>
      <c r="B35" s="253" t="s">
        <v>262</v>
      </c>
      <c r="C35" s="254" t="s">
        <v>256</v>
      </c>
      <c r="D35" s="254" t="s">
        <v>265</v>
      </c>
      <c r="E35" s="254" t="s">
        <v>257</v>
      </c>
      <c r="F35" s="255"/>
      <c r="G35" s="975" t="s">
        <v>16</v>
      </c>
      <c r="H35" s="976" t="s">
        <v>89</v>
      </c>
    </row>
    <row r="36" spans="1:8" s="257" customFormat="1" x14ac:dyDescent="0.35">
      <c r="A36" s="252"/>
      <c r="B36" s="253" t="s">
        <v>263</v>
      </c>
      <c r="C36" s="254" t="s">
        <v>254</v>
      </c>
      <c r="D36" s="254" t="s">
        <v>266</v>
      </c>
      <c r="E36" s="254" t="s">
        <v>258</v>
      </c>
      <c r="F36" s="255"/>
      <c r="G36" s="975"/>
      <c r="H36" s="976"/>
    </row>
    <row r="37" spans="1:8" s="257" customFormat="1" x14ac:dyDescent="0.35">
      <c r="A37" s="252"/>
      <c r="B37" s="253" t="s">
        <v>264</v>
      </c>
      <c r="C37" s="254" t="s">
        <v>255</v>
      </c>
      <c r="D37" s="254" t="s">
        <v>267</v>
      </c>
      <c r="E37" s="254" t="s">
        <v>259</v>
      </c>
      <c r="F37" s="255"/>
      <c r="G37" s="975"/>
      <c r="H37" s="976"/>
    </row>
    <row r="38" spans="1:8" s="257" customFormat="1" ht="29" x14ac:dyDescent="0.35">
      <c r="A38" s="252"/>
      <c r="B38" s="253"/>
      <c r="C38" s="254"/>
      <c r="D38" s="254" t="s">
        <v>268</v>
      </c>
      <c r="E38" s="254" t="s">
        <v>260</v>
      </c>
      <c r="F38" s="255"/>
      <c r="G38" s="975"/>
      <c r="H38" s="976"/>
    </row>
    <row r="39" spans="1:8" s="257" customFormat="1" x14ac:dyDescent="0.35">
      <c r="A39" s="252"/>
      <c r="B39" s="253"/>
      <c r="C39" s="254"/>
      <c r="D39" s="254" t="s">
        <v>269</v>
      </c>
      <c r="E39" s="254" t="s">
        <v>261</v>
      </c>
      <c r="F39" s="255"/>
      <c r="G39" s="975"/>
      <c r="H39" s="976"/>
    </row>
    <row r="40" spans="1:8" x14ac:dyDescent="0.35">
      <c r="B40" s="203" t="str">
        <f>CONCATENATE(B32,", ",B33,", ",B34,", ",B35,", ",B36,", ",B37,", ",B38,", ",B39)</f>
        <v xml:space="preserve">Mod2.C18, Res1.C1, Res1.C3, Mod1.C4, Mod1.C5, Mod1.C6, , </v>
      </c>
      <c r="C40" s="204"/>
      <c r="D40" s="203" t="str">
        <f>CONCATENATE(D32,", ",D33,", ",D34,", ",D35,", ",D36,", ",D37,", ",D38,", ",D39)</f>
        <v>Mod2.C18.SF1, Res1.C1.SF1, Res1.C3.SF1, Mod1.C4.SF1, Mod1.C5.SF1, Mod1.C6.SF1, Mod1.C5.SF2, Mod1.C5.SF3</v>
      </c>
      <c r="H40" s="259"/>
    </row>
    <row r="41" spans="1:8" s="265" customFormat="1" x14ac:dyDescent="0.35">
      <c r="A41" s="260" t="s">
        <v>839</v>
      </c>
      <c r="B41" s="261"/>
      <c r="C41" s="261"/>
      <c r="D41" s="261"/>
      <c r="E41" s="262"/>
      <c r="F41" s="263"/>
      <c r="G41" s="263"/>
      <c r="H41" s="264"/>
    </row>
    <row r="42" spans="1:8" s="271" customFormat="1" x14ac:dyDescent="0.35">
      <c r="A42" s="266"/>
      <c r="B42" s="267" t="s">
        <v>406</v>
      </c>
      <c r="C42" s="267" t="s">
        <v>400</v>
      </c>
      <c r="D42" s="267" t="str">
        <f>CONCATENATE(B42,".SF1")</f>
        <v>Res1.C3.SF1</v>
      </c>
      <c r="E42" s="268" t="s">
        <v>403</v>
      </c>
      <c r="F42" s="269"/>
      <c r="G42" s="269"/>
      <c r="H42" s="270"/>
    </row>
    <row r="43" spans="1:8" s="271" customFormat="1" ht="29" x14ac:dyDescent="0.35">
      <c r="A43" s="266"/>
      <c r="B43" s="267" t="s">
        <v>476</v>
      </c>
      <c r="C43" s="267" t="s">
        <v>474</v>
      </c>
      <c r="D43" s="267" t="str">
        <f>CONCATENATE(B43,".SF1")</f>
        <v>Res2.C22.SF1</v>
      </c>
      <c r="E43" s="268" t="s">
        <v>478</v>
      </c>
      <c r="F43" s="269"/>
      <c r="G43" s="270"/>
      <c r="H43" s="270"/>
    </row>
    <row r="44" spans="1:8" s="271" customFormat="1" ht="29" x14ac:dyDescent="0.35">
      <c r="A44" s="266"/>
      <c r="B44" s="267" t="s">
        <v>477</v>
      </c>
      <c r="C44" s="268" t="s">
        <v>475</v>
      </c>
      <c r="D44" s="268" t="s">
        <v>479</v>
      </c>
      <c r="E44" s="268" t="s">
        <v>111</v>
      </c>
      <c r="F44" s="269"/>
      <c r="G44" s="272"/>
      <c r="H44" s="971"/>
    </row>
    <row r="45" spans="1:8" s="271" customFormat="1" x14ac:dyDescent="0.35">
      <c r="A45" s="266"/>
      <c r="B45" s="267" t="s">
        <v>482</v>
      </c>
      <c r="C45" s="267" t="s">
        <v>480</v>
      </c>
      <c r="D45" s="267"/>
      <c r="E45" s="268"/>
      <c r="F45" s="269"/>
      <c r="G45" s="969" t="s">
        <v>13</v>
      </c>
      <c r="H45" s="971"/>
    </row>
    <row r="46" spans="1:8" s="271" customFormat="1" ht="29" x14ac:dyDescent="0.35">
      <c r="A46" s="266"/>
      <c r="B46" s="267" t="s">
        <v>483</v>
      </c>
      <c r="C46" s="268" t="s">
        <v>481</v>
      </c>
      <c r="D46" s="267" t="str">
        <f>CONCATENATE(B46,".SF1")</f>
        <v>Res2.C25.SF1</v>
      </c>
      <c r="E46" s="268" t="s">
        <v>111</v>
      </c>
      <c r="F46" s="269"/>
      <c r="G46" s="969"/>
      <c r="H46" s="273"/>
    </row>
    <row r="47" spans="1:8" x14ac:dyDescent="0.35">
      <c r="B47" s="203" t="str">
        <f>CONCATENATE(B42,", ",B43,", ",B44,", ",B45,", ",B46)</f>
        <v>Res1.C3, Res2.C22, Res2.C23, Res2.C24, Res2.C25</v>
      </c>
      <c r="D47" s="203" t="str">
        <f>CONCATENATE(D42,", ",D43,", ",D44,", ",D45,", ",D46)</f>
        <v>Res1.C3.SF1, Res2.C22.SF1, Res2.C22.SF2, , Res2.C25.SF1</v>
      </c>
    </row>
    <row r="48" spans="1:8" s="279" customFormat="1" x14ac:dyDescent="0.35">
      <c r="A48" s="274" t="s">
        <v>664</v>
      </c>
      <c r="B48" s="275"/>
      <c r="C48" s="275"/>
      <c r="D48" s="275"/>
      <c r="E48" s="276"/>
      <c r="F48" s="277"/>
      <c r="G48" s="277"/>
      <c r="H48" s="278"/>
    </row>
    <row r="49" spans="1:8" s="284" customFormat="1" x14ac:dyDescent="0.35">
      <c r="A49" s="280"/>
      <c r="B49" s="281" t="s">
        <v>372</v>
      </c>
      <c r="C49" s="281" t="s">
        <v>363</v>
      </c>
      <c r="D49" s="281" t="str">
        <f>CONCATENATE(B49,".SF1")</f>
        <v>Mod2.C34.SF1</v>
      </c>
      <c r="E49" s="460" t="s">
        <v>102</v>
      </c>
      <c r="F49" s="968"/>
      <c r="G49" s="968" t="s">
        <v>13</v>
      </c>
      <c r="H49" s="283"/>
    </row>
    <row r="50" spans="1:8" s="284" customFormat="1" x14ac:dyDescent="0.35">
      <c r="A50" s="280"/>
      <c r="B50" s="281" t="s">
        <v>373</v>
      </c>
      <c r="C50" s="281" t="s">
        <v>364</v>
      </c>
      <c r="D50" s="281"/>
      <c r="E50" s="282"/>
      <c r="F50" s="968"/>
      <c r="G50" s="968"/>
      <c r="H50" s="283"/>
    </row>
    <row r="51" spans="1:8" s="284" customFormat="1" x14ac:dyDescent="0.35">
      <c r="A51" s="280"/>
      <c r="B51" s="281" t="s">
        <v>374</v>
      </c>
      <c r="C51" s="459" t="s">
        <v>365</v>
      </c>
      <c r="D51" s="281"/>
      <c r="E51" s="282"/>
      <c r="F51" s="968"/>
      <c r="G51" s="968"/>
      <c r="H51" s="283"/>
    </row>
    <row r="52" spans="1:8" s="284" customFormat="1" ht="29" x14ac:dyDescent="0.35">
      <c r="A52" s="280"/>
      <c r="B52" s="281"/>
      <c r="C52" s="281"/>
      <c r="D52" s="281" t="s">
        <v>468</v>
      </c>
      <c r="E52" s="460" t="s">
        <v>110</v>
      </c>
      <c r="F52" s="283"/>
      <c r="G52" s="488" t="s">
        <v>13</v>
      </c>
      <c r="H52" s="283"/>
    </row>
    <row r="53" spans="1:8" x14ac:dyDescent="0.35">
      <c r="B53" s="203" t="str">
        <f>CONCATENATE(B49,", ",B50,", ",B51,", ",B52)</f>
        <v xml:space="preserve">Mod2.C34, Mod2.C35, Mod2.C36, </v>
      </c>
      <c r="D53" s="203" t="str">
        <f>CONCATENATE(D49,", ",D50,", ",D51,", ",D52)</f>
        <v>Mod2.C34.SF1, , , Res2.C15.SF3</v>
      </c>
    </row>
    <row r="54" spans="1:8" s="290" customFormat="1" x14ac:dyDescent="0.35">
      <c r="A54" s="285" t="s">
        <v>734</v>
      </c>
      <c r="B54" s="286"/>
      <c r="C54" s="286"/>
      <c r="D54" s="286"/>
      <c r="E54" s="287"/>
      <c r="F54" s="288"/>
      <c r="G54" s="288"/>
      <c r="H54" s="289"/>
    </row>
    <row r="55" spans="1:8" s="295" customFormat="1" x14ac:dyDescent="0.35">
      <c r="A55" s="291"/>
      <c r="B55" s="292" t="s">
        <v>509</v>
      </c>
      <c r="C55" s="292" t="s">
        <v>510</v>
      </c>
      <c r="D55" s="292" t="str">
        <f>CONCATENATE(B55,".SF1")</f>
        <v>Exp2.C3.SF1</v>
      </c>
      <c r="E55" s="293" t="s">
        <v>514</v>
      </c>
      <c r="F55" s="294"/>
      <c r="G55" s="979" t="s">
        <v>13</v>
      </c>
      <c r="H55" s="970" t="s">
        <v>63</v>
      </c>
    </row>
    <row r="56" spans="1:8" s="295" customFormat="1" x14ac:dyDescent="0.35">
      <c r="A56" s="291"/>
      <c r="B56" s="292" t="s">
        <v>516</v>
      </c>
      <c r="C56" s="292" t="s">
        <v>511</v>
      </c>
      <c r="D56" s="292"/>
      <c r="E56" s="293"/>
      <c r="F56" s="294"/>
      <c r="G56" s="979"/>
      <c r="H56" s="970"/>
    </row>
    <row r="57" spans="1:8" s="295" customFormat="1" x14ac:dyDescent="0.35">
      <c r="A57" s="291"/>
      <c r="B57" s="292" t="s">
        <v>517</v>
      </c>
      <c r="C57" s="292" t="s">
        <v>512</v>
      </c>
      <c r="D57" s="292"/>
      <c r="E57" s="293"/>
      <c r="F57" s="294"/>
      <c r="G57" s="979"/>
      <c r="H57" s="970"/>
    </row>
    <row r="58" spans="1:8" s="295" customFormat="1" x14ac:dyDescent="0.35">
      <c r="A58" s="291"/>
      <c r="B58" s="292" t="s">
        <v>518</v>
      </c>
      <c r="C58" s="292" t="s">
        <v>513</v>
      </c>
      <c r="D58" s="292" t="str">
        <f>CONCATENATE(B58,".SF1")</f>
        <v>Exp2.C6.SF1</v>
      </c>
      <c r="E58" s="293" t="s">
        <v>515</v>
      </c>
      <c r="F58" s="294"/>
      <c r="G58" s="979"/>
      <c r="H58" s="970"/>
    </row>
    <row r="59" spans="1:8" s="295" customFormat="1" x14ac:dyDescent="0.35">
      <c r="A59" s="291"/>
      <c r="B59" s="292" t="s">
        <v>539</v>
      </c>
      <c r="C59" s="292" t="s">
        <v>535</v>
      </c>
      <c r="D59" s="292" t="str">
        <f>CONCATENATE(B59,".SF1")</f>
        <v>Exp3.C7.SF1</v>
      </c>
      <c r="E59" s="293" t="s">
        <v>537</v>
      </c>
      <c r="F59" s="294"/>
      <c r="G59" s="294"/>
      <c r="H59" s="293"/>
    </row>
    <row r="60" spans="1:8" s="295" customFormat="1" x14ac:dyDescent="0.35">
      <c r="A60" s="291"/>
      <c r="B60" s="292" t="s">
        <v>540</v>
      </c>
      <c r="C60" s="292" t="s">
        <v>536</v>
      </c>
      <c r="D60" s="292" t="s">
        <v>541</v>
      </c>
      <c r="E60" s="293" t="s">
        <v>538</v>
      </c>
      <c r="F60" s="294"/>
      <c r="G60" s="294"/>
      <c r="H60" s="293"/>
    </row>
    <row r="61" spans="1:8" s="295" customFormat="1" x14ac:dyDescent="0.35">
      <c r="A61" s="291"/>
      <c r="B61" s="292" t="s">
        <v>526</v>
      </c>
      <c r="C61" s="292" t="s">
        <v>522</v>
      </c>
      <c r="D61" s="292" t="str">
        <f>CONCATENATE(B61,".SF1")</f>
        <v>Exp3.C2.SF1</v>
      </c>
      <c r="E61" s="293" t="s">
        <v>524</v>
      </c>
      <c r="F61" s="294"/>
      <c r="G61" s="294"/>
      <c r="H61" s="293"/>
    </row>
    <row r="62" spans="1:8" s="295" customFormat="1" x14ac:dyDescent="0.35">
      <c r="A62" s="291"/>
      <c r="B62" s="292" t="s">
        <v>527</v>
      </c>
      <c r="C62" s="292" t="s">
        <v>523</v>
      </c>
      <c r="D62" s="292" t="str">
        <f>CONCATENATE(B62,".SF1")</f>
        <v>Exp3.C3.SF1</v>
      </c>
      <c r="E62" s="293" t="s">
        <v>525</v>
      </c>
      <c r="F62" s="294"/>
      <c r="G62" s="294"/>
      <c r="H62" s="293"/>
    </row>
    <row r="63" spans="1:8" x14ac:dyDescent="0.35">
      <c r="B63" s="203" t="str">
        <f>CONCATENATE(B55,", ",B56,", ",B57,", ",B58,", ",B59,", ",B60,", ",B61,", ",B62)</f>
        <v>Exp2.C3, Exp2.C4, Exp2.C5, Exp2.C6, Exp3.C7, Exp3.C8, Exp3.C2, Exp3.C3</v>
      </c>
      <c r="D63" s="203" t="str">
        <f>CONCATENATE(D55,", ",D56,", ",D57,", ",D58,", ",D59,", ",D60,", ",D61,", ",D62)</f>
        <v>Exp2.C3.SF1, , , Exp2.C6.SF1, Exp3.C7.SF1, Exp3.C7.SF2, Exp3.C2.SF1, Exp3.C3.SF1</v>
      </c>
      <c r="H63" s="204"/>
    </row>
    <row r="64" spans="1:8" x14ac:dyDescent="0.35">
      <c r="H64" s="204"/>
    </row>
    <row r="65" spans="1:8" x14ac:dyDescent="0.35">
      <c r="H65" s="204"/>
    </row>
    <row r="66" spans="1:8" x14ac:dyDescent="0.35">
      <c r="H66" s="204"/>
    </row>
    <row r="67" spans="1:8" x14ac:dyDescent="0.35">
      <c r="H67" s="204"/>
    </row>
    <row r="68" spans="1:8" x14ac:dyDescent="0.35">
      <c r="A68" s="202" t="s">
        <v>30</v>
      </c>
    </row>
    <row r="69" spans="1:8" ht="43.5" x14ac:dyDescent="0.35">
      <c r="B69" s="203" t="s">
        <v>271</v>
      </c>
      <c r="C69" s="245" t="s">
        <v>90</v>
      </c>
      <c r="D69" s="204" t="s">
        <v>270</v>
      </c>
      <c r="E69" s="204" t="s">
        <v>31</v>
      </c>
      <c r="G69" s="205" t="s">
        <v>13</v>
      </c>
      <c r="H69" s="220" t="s">
        <v>32</v>
      </c>
    </row>
    <row r="72" spans="1:8" x14ac:dyDescent="0.35">
      <c r="B72" s="203" t="s">
        <v>197</v>
      </c>
      <c r="C72" s="204" t="s">
        <v>189</v>
      </c>
      <c r="D72" s="203" t="s">
        <v>214</v>
      </c>
      <c r="E72" s="204" t="s">
        <v>84</v>
      </c>
      <c r="G72" s="966" t="s">
        <v>16</v>
      </c>
      <c r="H72" s="972"/>
    </row>
    <row r="73" spans="1:8" x14ac:dyDescent="0.35">
      <c r="B73" s="203" t="s">
        <v>198</v>
      </c>
      <c r="C73" s="204" t="s">
        <v>190</v>
      </c>
      <c r="D73" s="204"/>
      <c r="G73" s="966"/>
      <c r="H73" s="972"/>
    </row>
    <row r="74" spans="1:8" x14ac:dyDescent="0.35">
      <c r="B74" s="203" t="s">
        <v>199</v>
      </c>
      <c r="C74" s="204" t="s">
        <v>191</v>
      </c>
      <c r="D74" s="204"/>
      <c r="G74" s="966"/>
      <c r="H74" s="972"/>
    </row>
    <row r="75" spans="1:8" x14ac:dyDescent="0.35">
      <c r="B75" s="203" t="s">
        <v>200</v>
      </c>
      <c r="C75" s="204" t="s">
        <v>192</v>
      </c>
      <c r="D75" s="204"/>
      <c r="G75" s="966"/>
      <c r="H75" s="972"/>
    </row>
    <row r="76" spans="1:8" x14ac:dyDescent="0.35">
      <c r="B76" s="203" t="s">
        <v>201</v>
      </c>
      <c r="C76" s="203" t="s">
        <v>193</v>
      </c>
      <c r="D76" s="204"/>
      <c r="G76" s="966"/>
      <c r="H76" s="972"/>
    </row>
    <row r="77" spans="1:8" x14ac:dyDescent="0.35">
      <c r="A77" s="202" t="s">
        <v>68</v>
      </c>
      <c r="C77" s="204"/>
      <c r="D77" s="204"/>
    </row>
    <row r="78" spans="1:8" x14ac:dyDescent="0.35">
      <c r="B78" s="203" t="s">
        <v>552</v>
      </c>
      <c r="C78" s="204" t="s">
        <v>120</v>
      </c>
      <c r="D78" s="203" t="str">
        <f>CONCATENATE(B78,".SF1")</f>
        <v>Con.C1.SF1</v>
      </c>
      <c r="E78" s="204" t="s">
        <v>122</v>
      </c>
      <c r="G78" s="205" t="s">
        <v>13</v>
      </c>
      <c r="H78" s="207" t="s">
        <v>551</v>
      </c>
    </row>
    <row r="82" spans="1:8" x14ac:dyDescent="0.35">
      <c r="C82" s="203" t="s">
        <v>2</v>
      </c>
      <c r="E82" s="204" t="s">
        <v>3</v>
      </c>
    </row>
    <row r="83" spans="1:8" x14ac:dyDescent="0.35">
      <c r="A83" s="202" t="s">
        <v>0</v>
      </c>
    </row>
    <row r="84" spans="1:8" x14ac:dyDescent="0.35">
      <c r="A84" s="202" t="s">
        <v>1</v>
      </c>
    </row>
    <row r="85" spans="1:8" x14ac:dyDescent="0.35">
      <c r="A85" s="202" t="s">
        <v>8</v>
      </c>
    </row>
    <row r="86" spans="1:8" x14ac:dyDescent="0.35">
      <c r="A86" s="202" t="s">
        <v>11</v>
      </c>
      <c r="H86" s="207" t="s">
        <v>12</v>
      </c>
    </row>
    <row r="87" spans="1:8" ht="29" x14ac:dyDescent="0.35">
      <c r="B87" s="203" t="s">
        <v>161</v>
      </c>
      <c r="C87" s="204" t="s">
        <v>593</v>
      </c>
      <c r="D87" s="204" t="s">
        <v>171</v>
      </c>
      <c r="E87" s="204" t="s">
        <v>82</v>
      </c>
      <c r="G87" s="205" t="s">
        <v>13</v>
      </c>
      <c r="H87" s="206" t="s">
        <v>14</v>
      </c>
    </row>
    <row r="88" spans="1:8" ht="29" x14ac:dyDescent="0.35">
      <c r="B88" s="203" t="s">
        <v>183</v>
      </c>
      <c r="C88" s="204" t="s">
        <v>182</v>
      </c>
      <c r="D88" s="204" t="s">
        <v>210</v>
      </c>
      <c r="E88" s="204" t="s">
        <v>177</v>
      </c>
      <c r="H88" s="206" t="s">
        <v>594</v>
      </c>
    </row>
    <row r="89" spans="1:8" x14ac:dyDescent="0.35">
      <c r="D89" s="204" t="s">
        <v>211</v>
      </c>
      <c r="E89" s="204" t="s">
        <v>178</v>
      </c>
    </row>
    <row r="90" spans="1:8" x14ac:dyDescent="0.35">
      <c r="D90" s="204" t="s">
        <v>212</v>
      </c>
      <c r="E90" s="204" t="s">
        <v>179</v>
      </c>
    </row>
    <row r="91" spans="1:8" x14ac:dyDescent="0.35">
      <c r="D91" s="204"/>
    </row>
    <row r="93" spans="1:8" x14ac:dyDescent="0.35">
      <c r="A93" s="202" t="s">
        <v>18</v>
      </c>
      <c r="H93" s="207" t="s">
        <v>19</v>
      </c>
    </row>
    <row r="94" spans="1:8" x14ac:dyDescent="0.35">
      <c r="B94" s="203" t="s">
        <v>205</v>
      </c>
      <c r="C94" s="203" t="s">
        <v>20</v>
      </c>
      <c r="D94" s="203" t="s">
        <v>215</v>
      </c>
      <c r="E94" s="204" t="s">
        <v>202</v>
      </c>
      <c r="G94" s="966" t="s">
        <v>13</v>
      </c>
      <c r="H94" s="965" t="s">
        <v>542</v>
      </c>
    </row>
    <row r="95" spans="1:8" x14ac:dyDescent="0.35">
      <c r="D95" s="203" t="s">
        <v>216</v>
      </c>
      <c r="E95" s="204" t="s">
        <v>203</v>
      </c>
      <c r="G95" s="966"/>
      <c r="H95" s="965"/>
    </row>
    <row r="96" spans="1:8" x14ac:dyDescent="0.35">
      <c r="D96" s="203" t="s">
        <v>217</v>
      </c>
      <c r="E96" s="204" t="s">
        <v>204</v>
      </c>
      <c r="G96" s="966"/>
      <c r="H96" s="965"/>
    </row>
    <row r="97" spans="1:8" x14ac:dyDescent="0.35">
      <c r="B97" s="203" t="s">
        <v>218</v>
      </c>
      <c r="C97" s="203" t="s">
        <v>21</v>
      </c>
      <c r="D97" s="203" t="s">
        <v>222</v>
      </c>
      <c r="E97" s="204" t="s">
        <v>219</v>
      </c>
      <c r="G97" s="966" t="s">
        <v>13</v>
      </c>
    </row>
    <row r="98" spans="1:8" x14ac:dyDescent="0.35">
      <c r="D98" s="203" t="s">
        <v>223</v>
      </c>
      <c r="E98" s="204" t="s">
        <v>220</v>
      </c>
      <c r="G98" s="966"/>
    </row>
    <row r="99" spans="1:8" x14ac:dyDescent="0.35">
      <c r="D99" s="203" t="s">
        <v>224</v>
      </c>
      <c r="E99" s="204" t="s">
        <v>221</v>
      </c>
      <c r="G99" s="966"/>
    </row>
    <row r="100" spans="1:8" x14ac:dyDescent="0.35">
      <c r="B100" s="203" t="s">
        <v>225</v>
      </c>
      <c r="C100" s="203" t="s">
        <v>85</v>
      </c>
      <c r="D100" s="203" t="s">
        <v>230</v>
      </c>
      <c r="E100" s="204" t="s">
        <v>226</v>
      </c>
      <c r="G100" s="966" t="s">
        <v>13</v>
      </c>
    </row>
    <row r="101" spans="1:8" x14ac:dyDescent="0.35">
      <c r="C101" s="204"/>
      <c r="D101" s="203" t="s">
        <v>231</v>
      </c>
      <c r="E101" s="204" t="s">
        <v>227</v>
      </c>
      <c r="G101" s="966"/>
    </row>
    <row r="102" spans="1:8" x14ac:dyDescent="0.35">
      <c r="C102" s="204"/>
      <c r="D102" s="203" t="s">
        <v>232</v>
      </c>
      <c r="E102" s="204" t="s">
        <v>228</v>
      </c>
      <c r="G102" s="966"/>
    </row>
    <row r="103" spans="1:8" x14ac:dyDescent="0.35">
      <c r="C103" s="204"/>
      <c r="D103" s="203" t="s">
        <v>233</v>
      </c>
      <c r="E103" s="204" t="s">
        <v>229</v>
      </c>
      <c r="G103" s="966"/>
    </row>
    <row r="105" spans="1:8" ht="29" x14ac:dyDescent="0.35">
      <c r="A105" s="202" t="s">
        <v>22</v>
      </c>
      <c r="H105" s="206" t="s">
        <v>23</v>
      </c>
    </row>
    <row r="106" spans="1:8" ht="58" x14ac:dyDescent="0.35">
      <c r="B106" s="203" t="s">
        <v>236</v>
      </c>
      <c r="C106" s="203" t="s">
        <v>25</v>
      </c>
      <c r="D106" s="204" t="s">
        <v>237</v>
      </c>
      <c r="E106" s="204" t="s">
        <v>87</v>
      </c>
      <c r="G106" s="205" t="s">
        <v>13</v>
      </c>
    </row>
    <row r="109" spans="1:8" x14ac:dyDescent="0.35">
      <c r="A109" s="202" t="s">
        <v>26</v>
      </c>
    </row>
    <row r="110" spans="1:8" ht="29" x14ac:dyDescent="0.35">
      <c r="A110" s="202" t="s">
        <v>27</v>
      </c>
      <c r="H110" s="206" t="s">
        <v>596</v>
      </c>
    </row>
    <row r="114" spans="1:8" x14ac:dyDescent="0.35">
      <c r="A114" s="202" t="s">
        <v>44</v>
      </c>
    </row>
    <row r="117" spans="1:8" x14ac:dyDescent="0.35">
      <c r="B117" s="203" t="s">
        <v>395</v>
      </c>
      <c r="C117" s="204" t="s">
        <v>107</v>
      </c>
      <c r="D117" s="203" t="str">
        <f>CONCATENATE(B117,".SF1")</f>
        <v>Mod3.C3.SF1</v>
      </c>
      <c r="E117" s="204" t="s">
        <v>393</v>
      </c>
      <c r="G117" s="966" t="s">
        <v>13</v>
      </c>
      <c r="H117" s="220"/>
    </row>
    <row r="118" spans="1:8" ht="29" x14ac:dyDescent="0.35">
      <c r="D118" s="203" t="s">
        <v>396</v>
      </c>
      <c r="E118" s="204" t="s">
        <v>394</v>
      </c>
      <c r="G118" s="966"/>
    </row>
    <row r="119" spans="1:8" x14ac:dyDescent="0.35">
      <c r="B119" s="203" t="s">
        <v>397</v>
      </c>
      <c r="C119" s="204" t="s">
        <v>107</v>
      </c>
      <c r="D119" s="203" t="str">
        <f>CONCATENATE(B119,".SF1")</f>
        <v>Mod3.C4.SF1</v>
      </c>
      <c r="E119" s="204" t="s">
        <v>393</v>
      </c>
      <c r="G119" s="966" t="s">
        <v>13</v>
      </c>
    </row>
    <row r="120" spans="1:8" ht="29" x14ac:dyDescent="0.35">
      <c r="D120" s="203" t="s">
        <v>398</v>
      </c>
      <c r="E120" s="204" t="s">
        <v>394</v>
      </c>
      <c r="G120" s="966"/>
    </row>
    <row r="122" spans="1:8" x14ac:dyDescent="0.35">
      <c r="A122" s="202" t="s">
        <v>46</v>
      </c>
    </row>
    <row r="123" spans="1:8" x14ac:dyDescent="0.35">
      <c r="A123" s="202" t="s">
        <v>47</v>
      </c>
      <c r="D123" s="204"/>
    </row>
    <row r="125" spans="1:8" x14ac:dyDescent="0.35">
      <c r="A125" s="296" t="s">
        <v>52</v>
      </c>
      <c r="C125" s="204"/>
      <c r="D125" s="204"/>
    </row>
    <row r="126" spans="1:8" x14ac:dyDescent="0.35">
      <c r="B126" s="203" t="s">
        <v>489</v>
      </c>
      <c r="C126" s="204" t="s">
        <v>113</v>
      </c>
      <c r="D126" s="203" t="str">
        <f>CONCATENATE(B126,".SF1")</f>
        <v>Res3.C3.SF1</v>
      </c>
      <c r="E126" s="204" t="s">
        <v>487</v>
      </c>
      <c r="G126" s="966" t="s">
        <v>13</v>
      </c>
    </row>
    <row r="127" spans="1:8" x14ac:dyDescent="0.35">
      <c r="D127" s="203" t="s">
        <v>490</v>
      </c>
      <c r="E127" s="204" t="s">
        <v>488</v>
      </c>
      <c r="G127" s="966"/>
    </row>
    <row r="128" spans="1:8" x14ac:dyDescent="0.35">
      <c r="A128" s="296" t="s">
        <v>56</v>
      </c>
    </row>
    <row r="129" spans="1:8" x14ac:dyDescent="0.35">
      <c r="A129" s="296" t="s">
        <v>57</v>
      </c>
    </row>
    <row r="130" spans="1:8" x14ac:dyDescent="0.35">
      <c r="B130" s="203" t="s">
        <v>496</v>
      </c>
      <c r="C130" s="203" t="s">
        <v>60</v>
      </c>
      <c r="D130" s="203" t="str">
        <f>CONCATENATE(B130,".SF1")</f>
        <v>Exp1.C3.SF1</v>
      </c>
      <c r="E130" s="204" t="s">
        <v>491</v>
      </c>
      <c r="G130" s="966" t="s">
        <v>13</v>
      </c>
    </row>
    <row r="131" spans="1:8" ht="43.5" x14ac:dyDescent="0.35">
      <c r="C131" s="204"/>
      <c r="D131" s="204" t="s">
        <v>497</v>
      </c>
      <c r="E131" s="204" t="s">
        <v>492</v>
      </c>
      <c r="G131" s="966"/>
      <c r="H131" s="206" t="s">
        <v>493</v>
      </c>
    </row>
    <row r="133" spans="1:8" x14ac:dyDescent="0.35">
      <c r="A133" s="296" t="s">
        <v>61</v>
      </c>
    </row>
    <row r="134" spans="1:8" x14ac:dyDescent="0.35">
      <c r="B134" s="203" t="s">
        <v>505</v>
      </c>
      <c r="C134" s="203" t="s">
        <v>62</v>
      </c>
      <c r="D134" s="203" t="str">
        <f>CONCATENATE(B134,".SF1")</f>
        <v>Exp2.C2.SF1</v>
      </c>
      <c r="E134" s="204" t="s">
        <v>501</v>
      </c>
      <c r="G134" s="966" t="s">
        <v>13</v>
      </c>
    </row>
    <row r="135" spans="1:8" x14ac:dyDescent="0.35">
      <c r="D135" s="203" t="s">
        <v>507</v>
      </c>
      <c r="E135" s="204" t="s">
        <v>502</v>
      </c>
      <c r="G135" s="966"/>
    </row>
    <row r="136" spans="1:8" x14ac:dyDescent="0.35">
      <c r="D136" s="203" t="s">
        <v>508</v>
      </c>
      <c r="E136" s="204" t="s">
        <v>503</v>
      </c>
      <c r="G136" s="966"/>
    </row>
    <row r="138" spans="1:8" x14ac:dyDescent="0.35">
      <c r="A138" s="296" t="s">
        <v>64</v>
      </c>
    </row>
    <row r="139" spans="1:8" ht="29" x14ac:dyDescent="0.35">
      <c r="A139" s="296"/>
      <c r="B139" s="203" t="s">
        <v>521</v>
      </c>
      <c r="C139" s="203" t="s">
        <v>519</v>
      </c>
      <c r="D139" s="203" t="str">
        <f t="shared" ref="D139:D144" si="0">CONCATENATE(B139,".SF1")</f>
        <v>Exp3.C1.SF1</v>
      </c>
      <c r="E139" s="204" t="s">
        <v>116</v>
      </c>
      <c r="G139" s="205" t="s">
        <v>13</v>
      </c>
      <c r="H139" s="206" t="s">
        <v>520</v>
      </c>
    </row>
    <row r="140" spans="1:8" x14ac:dyDescent="0.35">
      <c r="A140" s="296"/>
      <c r="G140" s="966" t="s">
        <v>13</v>
      </c>
    </row>
    <row r="141" spans="1:8" x14ac:dyDescent="0.35">
      <c r="A141" s="296"/>
      <c r="G141" s="966"/>
      <c r="H141" s="206" t="s">
        <v>65</v>
      </c>
    </row>
    <row r="142" spans="1:8" x14ac:dyDescent="0.35">
      <c r="B142" s="203" t="s">
        <v>532</v>
      </c>
      <c r="C142" s="204" t="s">
        <v>117</v>
      </c>
      <c r="D142" s="203" t="str">
        <f t="shared" si="0"/>
        <v>Exp3.C4.SF1</v>
      </c>
      <c r="E142" s="204" t="s">
        <v>491</v>
      </c>
      <c r="G142" s="966"/>
      <c r="H142" s="207"/>
    </row>
    <row r="143" spans="1:8" x14ac:dyDescent="0.35">
      <c r="B143" s="203" t="s">
        <v>533</v>
      </c>
      <c r="C143" s="203" t="s">
        <v>528</v>
      </c>
      <c r="D143" s="203" t="str">
        <f t="shared" si="0"/>
        <v>Exp3.C5.SF1</v>
      </c>
      <c r="E143" s="204" t="s">
        <v>530</v>
      </c>
      <c r="G143" s="966"/>
      <c r="H143" s="207"/>
    </row>
    <row r="144" spans="1:8" x14ac:dyDescent="0.35">
      <c r="B144" s="203" t="s">
        <v>534</v>
      </c>
      <c r="C144" s="204" t="s">
        <v>529</v>
      </c>
      <c r="D144" s="203" t="str">
        <f t="shared" si="0"/>
        <v>Exp3.C6.SF1</v>
      </c>
      <c r="E144" s="204" t="s">
        <v>531</v>
      </c>
      <c r="G144" s="966"/>
      <c r="H144" s="207"/>
    </row>
    <row r="145" spans="1:8" x14ac:dyDescent="0.35">
      <c r="G145" s="966"/>
    </row>
    <row r="147" spans="1:8" x14ac:dyDescent="0.35">
      <c r="A147" s="202" t="s">
        <v>70</v>
      </c>
    </row>
    <row r="148" spans="1:8" x14ac:dyDescent="0.35">
      <c r="A148" s="202" t="s">
        <v>71</v>
      </c>
    </row>
    <row r="149" spans="1:8" x14ac:dyDescent="0.35">
      <c r="B149" s="203" t="s">
        <v>572</v>
      </c>
      <c r="C149" s="204" t="s">
        <v>124</v>
      </c>
      <c r="D149" s="203" t="str">
        <f>CONCATENATE(B149,".SF1")</f>
        <v>Com1.C2.SF1</v>
      </c>
      <c r="E149" s="204" t="s">
        <v>73</v>
      </c>
      <c r="G149" s="205" t="s">
        <v>13</v>
      </c>
      <c r="H149" s="245" t="s">
        <v>566</v>
      </c>
    </row>
    <row r="151" spans="1:8" x14ac:dyDescent="0.35">
      <c r="A151" s="202" t="s">
        <v>76</v>
      </c>
    </row>
    <row r="152" spans="1:8" x14ac:dyDescent="0.35">
      <c r="B152" s="203" t="s">
        <v>586</v>
      </c>
      <c r="C152" s="203" t="s">
        <v>78</v>
      </c>
      <c r="D152" s="203" t="str">
        <f>CONCATENATE(B152,".SF1")</f>
        <v>Com2.C2.SF1</v>
      </c>
      <c r="E152" s="204" t="s">
        <v>581</v>
      </c>
      <c r="G152" s="966" t="s">
        <v>13</v>
      </c>
    </row>
    <row r="153" spans="1:8" x14ac:dyDescent="0.35">
      <c r="D153" s="203" t="s">
        <v>592</v>
      </c>
      <c r="E153" s="204" t="s">
        <v>582</v>
      </c>
      <c r="G153" s="966"/>
    </row>
    <row r="154" spans="1:8" x14ac:dyDescent="0.35">
      <c r="D154" s="204"/>
    </row>
    <row r="162" spans="3:4" x14ac:dyDescent="0.35">
      <c r="C162" s="204"/>
      <c r="D162" s="204"/>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2019_2020</vt:lpstr>
      <vt:lpstr>2018-2019</vt:lpstr>
      <vt:lpstr>2017-2018</vt:lpstr>
      <vt:lpstr>Cycle 1</vt:lpstr>
      <vt:lpstr>Cycle 2</vt:lpstr>
      <vt:lpstr>Cycle 3</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2019-07-24T15:19:49Z</dcterms:modified>
</cp:coreProperties>
</file>